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2\daggf\Servizio II°\UO_03\BERNARDI\U.O. 7\ANNO 2014\SVILUPPI ECONOMICI RIMODULAZIONE\"/>
    </mc:Choice>
  </mc:AlternateContent>
  <bookViews>
    <workbookView xWindow="240" yWindow="120" windowWidth="20115" windowHeight="7740"/>
  </bookViews>
  <sheets>
    <sheet name="Domande rimaste" sheetId="1" r:id="rId1"/>
    <sheet name="Posti assegnati" sheetId="4" r:id="rId2"/>
    <sheet name="COSTI" sheetId="5" r:id="rId3"/>
  </sheets>
  <calcPr calcId="152511"/>
</workbook>
</file>

<file path=xl/calcChain.xml><?xml version="1.0" encoding="utf-8"?>
<calcChain xmlns="http://schemas.openxmlformats.org/spreadsheetml/2006/main">
  <c r="L57" i="4" l="1"/>
  <c r="L6" i="4"/>
  <c r="L7" i="4"/>
  <c r="L8" i="4"/>
  <c r="L10" i="4"/>
  <c r="L9" i="4"/>
  <c r="L11" i="4"/>
  <c r="L14" i="4"/>
  <c r="L13" i="4"/>
  <c r="L12" i="4"/>
  <c r="L15" i="4"/>
  <c r="L19" i="4"/>
  <c r="L18" i="4"/>
  <c r="L17" i="4"/>
  <c r="L16" i="4"/>
  <c r="L20" i="4"/>
  <c r="L26" i="4"/>
  <c r="L25" i="4"/>
  <c r="L24" i="4"/>
  <c r="L23" i="4"/>
  <c r="L22" i="4"/>
  <c r="L21" i="4"/>
  <c r="L27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41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55" i="4"/>
  <c r="L57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J57" i="4" l="1"/>
  <c r="F57" i="4"/>
  <c r="E57" i="4"/>
  <c r="D57" i="4"/>
  <c r="F57" i="1"/>
  <c r="D57" i="1"/>
  <c r="G40" i="4" l="1"/>
  <c r="G9" i="4"/>
  <c r="G13" i="4"/>
  <c r="G17" i="4"/>
  <c r="G21" i="4"/>
  <c r="G25" i="4"/>
  <c r="G29" i="4"/>
  <c r="G33" i="4"/>
  <c r="G37" i="4"/>
  <c r="G42" i="4"/>
  <c r="G46" i="4"/>
  <c r="G50" i="4"/>
  <c r="G55" i="4"/>
  <c r="G12" i="4"/>
  <c r="G20" i="4"/>
  <c r="G28" i="4"/>
  <c r="G36" i="4"/>
  <c r="G45" i="4"/>
  <c r="G54" i="4"/>
  <c r="G6" i="4"/>
  <c r="G10" i="4"/>
  <c r="H10" i="4" s="1"/>
  <c r="I10" i="4" s="1"/>
  <c r="K10" i="4" s="1"/>
  <c r="G14" i="4"/>
  <c r="G18" i="4"/>
  <c r="H18" i="4" s="1"/>
  <c r="I18" i="4" s="1"/>
  <c r="K18" i="4" s="1"/>
  <c r="G22" i="4"/>
  <c r="G26" i="4"/>
  <c r="H26" i="4" s="1"/>
  <c r="I26" i="4" s="1"/>
  <c r="K26" i="4" s="1"/>
  <c r="G30" i="4"/>
  <c r="G34" i="4"/>
  <c r="G38" i="4"/>
  <c r="G43" i="4"/>
  <c r="H43" i="4" s="1"/>
  <c r="I43" i="4" s="1"/>
  <c r="K43" i="4" s="1"/>
  <c r="G47" i="4"/>
  <c r="G52" i="4"/>
  <c r="G51" i="4"/>
  <c r="G8" i="4"/>
  <c r="H8" i="4" s="1"/>
  <c r="I8" i="4" s="1"/>
  <c r="K8" i="4" s="1"/>
  <c r="G16" i="4"/>
  <c r="G24" i="4"/>
  <c r="G32" i="4"/>
  <c r="G41" i="4"/>
  <c r="H41" i="4" s="1"/>
  <c r="I41" i="4" s="1"/>
  <c r="K41" i="4" s="1"/>
  <c r="G49" i="4"/>
  <c r="G7" i="4"/>
  <c r="G11" i="4"/>
  <c r="G15" i="4"/>
  <c r="H15" i="4" s="1"/>
  <c r="I15" i="4" s="1"/>
  <c r="K15" i="4" s="1"/>
  <c r="G19" i="4"/>
  <c r="G23" i="4"/>
  <c r="G27" i="4"/>
  <c r="G31" i="4"/>
  <c r="H31" i="4" s="1"/>
  <c r="I31" i="4" s="1"/>
  <c r="K31" i="4" s="1"/>
  <c r="G35" i="4"/>
  <c r="G39" i="4"/>
  <c r="G44" i="4"/>
  <c r="G48" i="4"/>
  <c r="H48" i="4" s="1"/>
  <c r="I48" i="4" s="1"/>
  <c r="K48" i="4" s="1"/>
  <c r="G53" i="4"/>
  <c r="H12" i="4"/>
  <c r="I12" i="4" s="1"/>
  <c r="K12" i="4" s="1"/>
  <c r="H14" i="4"/>
  <c r="I14" i="4" s="1"/>
  <c r="K14" i="4" s="1"/>
  <c r="H16" i="4"/>
  <c r="I16" i="4" s="1"/>
  <c r="K16" i="4" s="1"/>
  <c r="H20" i="4"/>
  <c r="I20" i="4" s="1"/>
  <c r="K20" i="4" s="1"/>
  <c r="H22" i="4"/>
  <c r="I22" i="4" s="1"/>
  <c r="K22" i="4" s="1"/>
  <c r="H24" i="4"/>
  <c r="I24" i="4" s="1"/>
  <c r="K24" i="4" s="1"/>
  <c r="H28" i="4"/>
  <c r="I28" i="4" s="1"/>
  <c r="K28" i="4" s="1"/>
  <c r="H30" i="4"/>
  <c r="I30" i="4" s="1"/>
  <c r="K30" i="4" s="1"/>
  <c r="H32" i="4"/>
  <c r="I32" i="4" s="1"/>
  <c r="K32" i="4" s="1"/>
  <c r="H34" i="4"/>
  <c r="I34" i="4" s="1"/>
  <c r="K34" i="4" s="1"/>
  <c r="H36" i="4"/>
  <c r="I36" i="4" s="1"/>
  <c r="K36" i="4" s="1"/>
  <c r="H38" i="4"/>
  <c r="I38" i="4" s="1"/>
  <c r="K38" i="4" s="1"/>
  <c r="H45" i="4"/>
  <c r="I45" i="4" s="1"/>
  <c r="K45" i="4" s="1"/>
  <c r="H47" i="4"/>
  <c r="I47" i="4" s="1"/>
  <c r="K47" i="4" s="1"/>
  <c r="H40" i="4"/>
  <c r="I40" i="4" s="1"/>
  <c r="K40" i="4" s="1"/>
  <c r="H7" i="4"/>
  <c r="I7" i="4" s="1"/>
  <c r="K7" i="4" s="1"/>
  <c r="H9" i="4"/>
  <c r="I9" i="4" s="1"/>
  <c r="K9" i="4" s="1"/>
  <c r="H11" i="4"/>
  <c r="I11" i="4" s="1"/>
  <c r="K11" i="4" s="1"/>
  <c r="H13" i="4"/>
  <c r="I13" i="4" s="1"/>
  <c r="K13" i="4" s="1"/>
  <c r="H17" i="4"/>
  <c r="I17" i="4" s="1"/>
  <c r="K17" i="4" s="1"/>
  <c r="H19" i="4"/>
  <c r="I19" i="4" s="1"/>
  <c r="K19" i="4" s="1"/>
  <c r="H21" i="4"/>
  <c r="I21" i="4" s="1"/>
  <c r="K21" i="4" s="1"/>
  <c r="H23" i="4"/>
  <c r="I23" i="4" s="1"/>
  <c r="K23" i="4" s="1"/>
  <c r="H25" i="4"/>
  <c r="I25" i="4" s="1"/>
  <c r="K25" i="4" s="1"/>
  <c r="H27" i="4"/>
  <c r="I27" i="4" s="1"/>
  <c r="K27" i="4" s="1"/>
  <c r="H29" i="4"/>
  <c r="I29" i="4" s="1"/>
  <c r="K29" i="4" s="1"/>
  <c r="H33" i="4"/>
  <c r="I33" i="4" s="1"/>
  <c r="K33" i="4" s="1"/>
  <c r="H35" i="4"/>
  <c r="I35" i="4" s="1"/>
  <c r="K35" i="4" s="1"/>
  <c r="H37" i="4"/>
  <c r="I37" i="4" s="1"/>
  <c r="K37" i="4" s="1"/>
  <c r="H39" i="4"/>
  <c r="I39" i="4" s="1"/>
  <c r="K39" i="4" s="1"/>
  <c r="H42" i="4"/>
  <c r="I42" i="4" s="1"/>
  <c r="K42" i="4" s="1"/>
  <c r="H44" i="4"/>
  <c r="I44" i="4" s="1"/>
  <c r="K44" i="4" s="1"/>
  <c r="H46" i="4"/>
  <c r="I46" i="4" s="1"/>
  <c r="K46" i="4" s="1"/>
  <c r="H53" i="4"/>
  <c r="I53" i="4" s="1"/>
  <c r="K53" i="4" s="1"/>
  <c r="H49" i="4"/>
  <c r="I49" i="4" s="1"/>
  <c r="K49" i="4" s="1"/>
  <c r="H50" i="4"/>
  <c r="I50" i="4" s="1"/>
  <c r="K50" i="4" s="1"/>
  <c r="H52" i="4"/>
  <c r="I52" i="4" s="1"/>
  <c r="K52" i="4" s="1"/>
  <c r="H54" i="4"/>
  <c r="I54" i="4" s="1"/>
  <c r="K54" i="4" s="1"/>
  <c r="H55" i="4"/>
  <c r="I55" i="4" s="1"/>
  <c r="K55" i="4" s="1"/>
  <c r="H51" i="4"/>
  <c r="I51" i="4" s="1"/>
  <c r="K51" i="4" s="1"/>
  <c r="H6" i="4"/>
  <c r="I6" i="4" s="1"/>
  <c r="E57" i="1"/>
  <c r="I57" i="4" l="1"/>
  <c r="J3" i="4" s="1"/>
  <c r="K6" i="4"/>
  <c r="H57" i="4"/>
  <c r="G57" i="4"/>
  <c r="G51" i="1"/>
  <c r="H51" i="1" s="1"/>
  <c r="G40" i="1"/>
  <c r="H40" i="1" s="1"/>
  <c r="G7" i="1"/>
  <c r="H7" i="1" s="1"/>
  <c r="G9" i="1"/>
  <c r="H9" i="1" s="1"/>
  <c r="G11" i="1"/>
  <c r="H11" i="1" s="1"/>
  <c r="G13" i="1"/>
  <c r="H13" i="1" s="1"/>
  <c r="G15" i="1"/>
  <c r="H15" i="1" s="1"/>
  <c r="G17" i="1"/>
  <c r="H17" i="1" s="1"/>
  <c r="G19" i="1"/>
  <c r="H19" i="1" s="1"/>
  <c r="G21" i="1"/>
  <c r="H21" i="1" s="1"/>
  <c r="G23" i="1"/>
  <c r="H23" i="1" s="1"/>
  <c r="G25" i="1"/>
  <c r="H25" i="1" s="1"/>
  <c r="G27" i="1"/>
  <c r="H27" i="1" s="1"/>
  <c r="G29" i="1"/>
  <c r="H29" i="1" s="1"/>
  <c r="G31" i="1"/>
  <c r="H31" i="1" s="1"/>
  <c r="G33" i="1"/>
  <c r="H33" i="1" s="1"/>
  <c r="G35" i="1"/>
  <c r="H35" i="1" s="1"/>
  <c r="G37" i="1"/>
  <c r="H37" i="1" s="1"/>
  <c r="G39" i="1"/>
  <c r="H39" i="1" s="1"/>
  <c r="G42" i="1"/>
  <c r="H42" i="1" s="1"/>
  <c r="G44" i="1"/>
  <c r="H44" i="1" s="1"/>
  <c r="G46" i="1"/>
  <c r="H46" i="1" s="1"/>
  <c r="G48" i="1"/>
  <c r="H48" i="1" s="1"/>
  <c r="G50" i="1"/>
  <c r="H50" i="1" s="1"/>
  <c r="G53" i="1"/>
  <c r="H53" i="1" s="1"/>
  <c r="G55" i="1"/>
  <c r="H55" i="1" s="1"/>
  <c r="G6" i="1"/>
  <c r="H6" i="1" s="1"/>
  <c r="G8" i="1"/>
  <c r="H8" i="1" s="1"/>
  <c r="G10" i="1"/>
  <c r="H10" i="1" s="1"/>
  <c r="G12" i="1"/>
  <c r="H12" i="1" s="1"/>
  <c r="G14" i="1"/>
  <c r="H14" i="1" s="1"/>
  <c r="G16" i="1"/>
  <c r="H16" i="1" s="1"/>
  <c r="G18" i="1"/>
  <c r="H18" i="1" s="1"/>
  <c r="G20" i="1"/>
  <c r="H20" i="1" s="1"/>
  <c r="G22" i="1"/>
  <c r="H22" i="1" s="1"/>
  <c r="G24" i="1"/>
  <c r="H24" i="1" s="1"/>
  <c r="G26" i="1"/>
  <c r="H26" i="1" s="1"/>
  <c r="G28" i="1"/>
  <c r="H28" i="1" s="1"/>
  <c r="G30" i="1"/>
  <c r="H30" i="1" s="1"/>
  <c r="G32" i="1"/>
  <c r="H32" i="1" s="1"/>
  <c r="G34" i="1"/>
  <c r="H34" i="1" s="1"/>
  <c r="G36" i="1"/>
  <c r="H36" i="1" s="1"/>
  <c r="G38" i="1"/>
  <c r="H38" i="1" s="1"/>
  <c r="G41" i="1"/>
  <c r="H41" i="1" s="1"/>
  <c r="G43" i="1"/>
  <c r="H43" i="1" s="1"/>
  <c r="G45" i="1"/>
  <c r="H45" i="1" s="1"/>
  <c r="G47" i="1"/>
  <c r="H47" i="1" s="1"/>
  <c r="G49" i="1"/>
  <c r="H49" i="1" s="1"/>
  <c r="G52" i="1"/>
  <c r="H52" i="1" s="1"/>
  <c r="G54" i="1"/>
  <c r="H54" i="1" s="1"/>
  <c r="K57" i="4" l="1"/>
  <c r="I40" i="1"/>
  <c r="K40" i="1"/>
  <c r="I51" i="1"/>
  <c r="K51" i="1"/>
  <c r="H57" i="1"/>
  <c r="J3" i="1" s="1"/>
  <c r="I49" i="1"/>
  <c r="K49" i="1"/>
  <c r="I36" i="1"/>
  <c r="K36" i="1"/>
  <c r="I28" i="1"/>
  <c r="K28" i="1"/>
  <c r="I24" i="1"/>
  <c r="K24" i="1"/>
  <c r="I20" i="1"/>
  <c r="K20" i="1"/>
  <c r="I16" i="1"/>
  <c r="K16" i="1"/>
  <c r="I12" i="1"/>
  <c r="K12" i="1"/>
  <c r="I8" i="1"/>
  <c r="K8" i="1"/>
  <c r="I55" i="1"/>
  <c r="K55" i="1"/>
  <c r="I50" i="1"/>
  <c r="K50" i="1"/>
  <c r="I46" i="1"/>
  <c r="K46" i="1"/>
  <c r="I42" i="1"/>
  <c r="K42" i="1"/>
  <c r="I37" i="1"/>
  <c r="K37" i="1"/>
  <c r="I33" i="1"/>
  <c r="K33" i="1"/>
  <c r="I29" i="1"/>
  <c r="K29" i="1"/>
  <c r="I25" i="1"/>
  <c r="K25" i="1"/>
  <c r="I21" i="1"/>
  <c r="K21" i="1"/>
  <c r="I17" i="1"/>
  <c r="K17" i="1"/>
  <c r="I13" i="1"/>
  <c r="K13" i="1"/>
  <c r="I9" i="1"/>
  <c r="K9" i="1"/>
  <c r="I54" i="1"/>
  <c r="K54" i="1"/>
  <c r="I45" i="1"/>
  <c r="K45" i="1"/>
  <c r="I41" i="1"/>
  <c r="K41" i="1"/>
  <c r="I32" i="1"/>
  <c r="K32" i="1"/>
  <c r="G57" i="1"/>
  <c r="I52" i="1"/>
  <c r="K52" i="1"/>
  <c r="I47" i="1"/>
  <c r="K47" i="1"/>
  <c r="I43" i="1"/>
  <c r="K43" i="1"/>
  <c r="I38" i="1"/>
  <c r="K38" i="1"/>
  <c r="I34" i="1"/>
  <c r="K34" i="1"/>
  <c r="I30" i="1"/>
  <c r="K30" i="1"/>
  <c r="I26" i="1"/>
  <c r="K26" i="1"/>
  <c r="I22" i="1"/>
  <c r="K22" i="1"/>
  <c r="I18" i="1"/>
  <c r="K18" i="1"/>
  <c r="I14" i="1"/>
  <c r="K14" i="1"/>
  <c r="I10" i="1"/>
  <c r="K10" i="1"/>
  <c r="I6" i="1"/>
  <c r="K6" i="1"/>
  <c r="I53" i="1"/>
  <c r="K53" i="1"/>
  <c r="I48" i="1"/>
  <c r="K48" i="1"/>
  <c r="I44" i="1"/>
  <c r="K44" i="1"/>
  <c r="I39" i="1"/>
  <c r="K39" i="1"/>
  <c r="I35" i="1"/>
  <c r="K35" i="1"/>
  <c r="I31" i="1"/>
  <c r="K31" i="1"/>
  <c r="I27" i="1"/>
  <c r="K27" i="1"/>
  <c r="I23" i="1"/>
  <c r="K23" i="1"/>
  <c r="I19" i="1"/>
  <c r="K19" i="1"/>
  <c r="I15" i="1"/>
  <c r="K15" i="1"/>
  <c r="I11" i="1"/>
  <c r="K11" i="1"/>
  <c r="I7" i="1"/>
  <c r="K7" i="1"/>
  <c r="I57" i="1" l="1"/>
  <c r="K57" i="1"/>
  <c r="J57" i="1"/>
</calcChain>
</file>

<file path=xl/sharedStrings.xml><?xml version="1.0" encoding="utf-8"?>
<sst xmlns="http://schemas.openxmlformats.org/spreadsheetml/2006/main" count="346" uniqueCount="60">
  <si>
    <t>AREA</t>
  </si>
  <si>
    <t>FASCIA</t>
  </si>
  <si>
    <t>PROFILO</t>
  </si>
  <si>
    <t>Posti assegnati</t>
  </si>
  <si>
    <t>A1</t>
  </si>
  <si>
    <t>F2</t>
  </si>
  <si>
    <t>ADDETTO AI SERVIZI AUSILIARI</t>
  </si>
  <si>
    <t>A2</t>
  </si>
  <si>
    <t>F1</t>
  </si>
  <si>
    <t>OPERATORE ALLA VIGILANZA E ACCOGLIENZA</t>
  </si>
  <si>
    <t>OPERATORE AMMINISTRATIVO GESTIONALE</t>
  </si>
  <si>
    <t>ASSISTENTE ALLA FRUIZIONE, ACCOGLIENZA, VIGILANZA</t>
  </si>
  <si>
    <t>ASSISTENTE AMMINISTRATIVO GESTIONALE</t>
  </si>
  <si>
    <t>ASSISTENTE TECNICO</t>
  </si>
  <si>
    <t>F3</t>
  </si>
  <si>
    <t>ASSISTENTE INFORMATICO</t>
  </si>
  <si>
    <t>A3</t>
  </si>
  <si>
    <t>FUNZIONARIO AMMINISTRATIVO</t>
  </si>
  <si>
    <t>FUNZIONARIO ARCHIVISTA</t>
  </si>
  <si>
    <t>FUNZIONARIO BIBLIOTECARIO</t>
  </si>
  <si>
    <t>FUNZIONARIO PER LE TECNOLOGIE</t>
  </si>
  <si>
    <t>FUNZIONARIO STORICO DELL'ARTE</t>
  </si>
  <si>
    <t>FUNZIONARIO ARCHITETTO</t>
  </si>
  <si>
    <t>FUNZIONARIO DIAGNOSTA</t>
  </si>
  <si>
    <t>FUNZIONARIO AMMINISTRATIVO (1)</t>
  </si>
  <si>
    <t>FUNZIONARIO ARCHEOLOGO</t>
  </si>
  <si>
    <t>FUNZIONARIO ARCHIVISTA (1)</t>
  </si>
  <si>
    <t>FUNZIONARIO CHIMICO</t>
  </si>
  <si>
    <t>FUNZIONARIO FISICO</t>
  </si>
  <si>
    <t>FUNZIONARIO INFORMATICO</t>
  </si>
  <si>
    <t>FUNZIONARIO INGEGNERE</t>
  </si>
  <si>
    <t>FUNZIONARIO PER LA PROMOZIONE E COMUNICAZIONE</t>
  </si>
  <si>
    <t>FUNZIONARIO RESTAURATORE CONSERVATORE</t>
  </si>
  <si>
    <t>F4</t>
  </si>
  <si>
    <t>FUNZIONARIO ANTROPOLOGO</t>
  </si>
  <si>
    <t>FUNZIONARIO BIOLOGO</t>
  </si>
  <si>
    <t>Totale</t>
  </si>
  <si>
    <t>Posti disponibili</t>
  </si>
  <si>
    <t>Distribuzione definitiva</t>
  </si>
  <si>
    <t>Domande in attesa di soddisfazione</t>
  </si>
  <si>
    <t>Posti attribuiti proporz.te</t>
  </si>
  <si>
    <t>Domande rimaste</t>
  </si>
  <si>
    <t>Distrib posti restanti</t>
  </si>
  <si>
    <t>Posti rimasti</t>
  </si>
  <si>
    <t>Assegnaz manuale posti rimasti</t>
  </si>
  <si>
    <t>COSTO</t>
  </si>
  <si>
    <t>Posti attribuiti di base e secondo le domande in attesa di soddisfazione</t>
  </si>
  <si>
    <t>Posti attribuiti di base</t>
  </si>
  <si>
    <t>Posti attribuiti di base e secondo i posti assegnati in partenza</t>
  </si>
  <si>
    <t>FUNZIONARIO STATISTICO</t>
  </si>
  <si>
    <t>FUNZIONARIO GEOLOGO</t>
  </si>
  <si>
    <t>Correzione se supera posti restanti</t>
  </si>
  <si>
    <t>AREA III</t>
  </si>
  <si>
    <t>da F5 verso F6</t>
  </si>
  <si>
    <t>da F4 verso F5</t>
  </si>
  <si>
    <t>da F3 verso F4</t>
  </si>
  <si>
    <t>da F2 verso F3</t>
  </si>
  <si>
    <t>da F1 verso F2</t>
  </si>
  <si>
    <t>AREA II</t>
  </si>
  <si>
    <t>AREA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</si>
</sst>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0" xfId="0" applyFill="1" applyBorder="1" applyAlignment="1">
      <alignment wrapText="1"/>
    </xf>
    <xf numFmtId="0" fontId="1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0" fillId="3" borderId="0" xfId="0" applyFill="1"/>
    <xf numFmtId="0" fontId="1" fillId="2" borderId="1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2" fillId="0" borderId="0" xfId="0" applyFont="1"/>
    <xf numFmtId="4" fontId="1" fillId="3" borderId="0" xfId="0" applyNumberFormat="1" applyFont="1" applyFill="1"/>
    <xf numFmtId="0" fontId="0" fillId="4" borderId="1" xfId="0" applyFill="1" applyBorder="1"/>
    <xf numFmtId="0" fontId="0" fillId="4" borderId="0" xfId="0" applyFill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4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4" fontId="0" fillId="0" borderId="0" xfId="0" applyNumberFormat="1"/>
    <xf numFmtId="4" fontId="1" fillId="2" borderId="0" xfId="0" applyNumberFormat="1" applyFont="1" applyFill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topLeftCell="A5" zoomScale="90" zoomScaleNormal="90" workbookViewId="0">
      <selection activeCell="J61" sqref="J61"/>
    </sheetView>
  </sheetViews>
  <sheetFormatPr defaultRowHeight="15" x14ac:dyDescent="0.25"/>
  <cols>
    <col min="3" max="3" width="63.7109375" customWidth="1"/>
    <col min="4" max="5" width="15.7109375" customWidth="1"/>
    <col min="6" max="6" width="13.5703125" customWidth="1"/>
    <col min="7" max="7" width="10.42578125" customWidth="1"/>
    <col min="8" max="8" width="10.140625" customWidth="1"/>
    <col min="9" max="9" width="11.85546875" customWidth="1"/>
    <col min="10" max="10" width="9.28515625" customWidth="1"/>
    <col min="11" max="11" width="12.5703125" customWidth="1"/>
    <col min="12" max="12" width="17.85546875" customWidth="1"/>
  </cols>
  <sheetData>
    <row r="1" spans="1:12" ht="21" x14ac:dyDescent="0.35">
      <c r="A1" s="11" t="s">
        <v>46</v>
      </c>
    </row>
    <row r="2" spans="1:12" ht="15.75" thickBot="1" x14ac:dyDescent="0.3"/>
    <row r="3" spans="1:12" ht="15.75" thickBot="1" x14ac:dyDescent="0.3">
      <c r="E3" s="15" t="s">
        <v>37</v>
      </c>
      <c r="F3" s="16"/>
      <c r="G3" s="17">
        <v>318</v>
      </c>
      <c r="H3" s="5"/>
      <c r="I3" s="15" t="s">
        <v>43</v>
      </c>
      <c r="J3" s="17">
        <f>G3-F57-H57</f>
        <v>1</v>
      </c>
    </row>
    <row r="5" spans="1:12" ht="60" x14ac:dyDescent="0.25">
      <c r="A5" s="2" t="s">
        <v>0</v>
      </c>
      <c r="B5" s="2" t="s">
        <v>1</v>
      </c>
      <c r="C5" s="2" t="s">
        <v>2</v>
      </c>
      <c r="D5" s="2" t="s">
        <v>3</v>
      </c>
      <c r="E5" s="18" t="s">
        <v>39</v>
      </c>
      <c r="F5" s="6" t="s">
        <v>47</v>
      </c>
      <c r="G5" s="2" t="s">
        <v>42</v>
      </c>
      <c r="H5" s="6" t="s">
        <v>40</v>
      </c>
      <c r="I5" s="2" t="s">
        <v>41</v>
      </c>
      <c r="J5" s="6" t="s">
        <v>44</v>
      </c>
      <c r="K5" s="9" t="s">
        <v>38</v>
      </c>
      <c r="L5" s="9" t="s">
        <v>45</v>
      </c>
    </row>
    <row r="6" spans="1:12" x14ac:dyDescent="0.25">
      <c r="A6" s="3" t="s">
        <v>4</v>
      </c>
      <c r="B6" s="3" t="s">
        <v>5</v>
      </c>
      <c r="C6" s="3" t="s">
        <v>6</v>
      </c>
      <c r="D6" s="3">
        <v>701</v>
      </c>
      <c r="E6" s="13">
        <v>27</v>
      </c>
      <c r="F6" s="7">
        <v>3</v>
      </c>
      <c r="G6" s="2">
        <f>(E6*($G$3-$F$57))/$E$57</f>
        <v>0.66870838881491346</v>
      </c>
      <c r="H6" s="6">
        <f>ROUND(G6,0)</f>
        <v>1</v>
      </c>
      <c r="I6" s="2">
        <f>E6-(F6+H6)</f>
        <v>23</v>
      </c>
      <c r="J6" s="6"/>
      <c r="K6" s="9">
        <f>F6+H6+J6</f>
        <v>4</v>
      </c>
      <c r="L6" s="19">
        <f>K6*COSTI!B19</f>
        <v>3787.1515513333143</v>
      </c>
    </row>
    <row r="7" spans="1:12" x14ac:dyDescent="0.25">
      <c r="A7" s="3" t="s">
        <v>7</v>
      </c>
      <c r="B7" s="3" t="s">
        <v>8</v>
      </c>
      <c r="C7" s="3" t="s">
        <v>9</v>
      </c>
      <c r="D7" s="3">
        <v>574</v>
      </c>
      <c r="E7" s="13">
        <v>1235</v>
      </c>
      <c r="F7" s="7">
        <v>3</v>
      </c>
      <c r="G7" s="2">
        <f>(E7*($G$3-$F$57))/$E$57</f>
        <v>30.587217043941411</v>
      </c>
      <c r="H7" s="6">
        <f>ROUND(G7,0)</f>
        <v>31</v>
      </c>
      <c r="I7" s="2">
        <f>E7-(F7+H7)</f>
        <v>1201</v>
      </c>
      <c r="J7" s="6"/>
      <c r="K7" s="9">
        <f>F7+H7+J7</f>
        <v>34</v>
      </c>
      <c r="L7" s="19">
        <f>K7*COSTI!$B$15</f>
        <v>55379.692144333429</v>
      </c>
    </row>
    <row r="8" spans="1:12" x14ac:dyDescent="0.25">
      <c r="A8" s="3" t="s">
        <v>7</v>
      </c>
      <c r="B8" s="3" t="s">
        <v>8</v>
      </c>
      <c r="C8" s="3" t="s">
        <v>10</v>
      </c>
      <c r="D8" s="3">
        <v>71</v>
      </c>
      <c r="E8" s="13">
        <v>27</v>
      </c>
      <c r="F8" s="7">
        <v>3</v>
      </c>
      <c r="G8" s="2">
        <f>(E8*($G$3-$F$57))/$E$57</f>
        <v>0.66870838881491346</v>
      </c>
      <c r="H8" s="6">
        <f>ROUND(G8,0)</f>
        <v>1</v>
      </c>
      <c r="I8" s="2">
        <f>E8-(F8+H8)</f>
        <v>23</v>
      </c>
      <c r="J8" s="6"/>
      <c r="K8" s="9">
        <f>F8+H8+J8</f>
        <v>4</v>
      </c>
      <c r="L8" s="19">
        <f>K8*COSTI!$B$15</f>
        <v>6515.2578993333445</v>
      </c>
    </row>
    <row r="9" spans="1:12" x14ac:dyDescent="0.25">
      <c r="A9" s="3" t="s">
        <v>7</v>
      </c>
      <c r="B9" s="3" t="s">
        <v>5</v>
      </c>
      <c r="C9" s="3" t="s">
        <v>11</v>
      </c>
      <c r="D9" s="3">
        <v>584</v>
      </c>
      <c r="E9" s="13">
        <v>631</v>
      </c>
      <c r="F9" s="7">
        <v>3</v>
      </c>
      <c r="G9" s="2">
        <f>(E9*($G$3-$F$57))/$E$57</f>
        <v>15.627962716378162</v>
      </c>
      <c r="H9" s="6">
        <f>ROUND(G9,0)</f>
        <v>16</v>
      </c>
      <c r="I9" s="2">
        <f>E9-(F9+H9)</f>
        <v>612</v>
      </c>
      <c r="J9" s="6"/>
      <c r="K9" s="9">
        <f>F9+H9+J9</f>
        <v>19</v>
      </c>
      <c r="L9" s="19">
        <f>K9*COSTI!$B$14</f>
        <v>39930.862456833303</v>
      </c>
    </row>
    <row r="10" spans="1:12" x14ac:dyDescent="0.25">
      <c r="A10" s="3" t="s">
        <v>7</v>
      </c>
      <c r="B10" s="3" t="s">
        <v>5</v>
      </c>
      <c r="C10" s="3" t="s">
        <v>12</v>
      </c>
      <c r="D10" s="3">
        <v>151</v>
      </c>
      <c r="E10" s="13">
        <v>195</v>
      </c>
      <c r="F10" s="7">
        <v>3</v>
      </c>
      <c r="G10" s="2">
        <f>(E10*($G$3-$F$57))/$E$57</f>
        <v>4.8295605858854858</v>
      </c>
      <c r="H10" s="6">
        <f>ROUND(G10,0)</f>
        <v>5</v>
      </c>
      <c r="I10" s="2">
        <f>E10-(F10+H10)</f>
        <v>187</v>
      </c>
      <c r="J10" s="6"/>
      <c r="K10" s="9">
        <f>F10+H10+J10</f>
        <v>8</v>
      </c>
      <c r="L10" s="19">
        <f>K10*COSTI!$B$14</f>
        <v>16812.994718666654</v>
      </c>
    </row>
    <row r="11" spans="1:12" x14ac:dyDescent="0.25">
      <c r="A11" s="3" t="s">
        <v>7</v>
      </c>
      <c r="B11" s="3" t="s">
        <v>5</v>
      </c>
      <c r="C11" s="3" t="s">
        <v>13</v>
      </c>
      <c r="D11" s="3">
        <v>53</v>
      </c>
      <c r="E11" s="13">
        <v>54</v>
      </c>
      <c r="F11" s="7">
        <v>3</v>
      </c>
      <c r="G11" s="2">
        <f>(E11*($G$3-$F$57))/$E$57</f>
        <v>1.3374167776298269</v>
      </c>
      <c r="H11" s="6">
        <f>ROUND(G11,0)</f>
        <v>1</v>
      </c>
      <c r="I11" s="2">
        <f>E11-(F11+H11)</f>
        <v>50</v>
      </c>
      <c r="J11" s="6"/>
      <c r="K11" s="9">
        <f>F11+H11+J11</f>
        <v>4</v>
      </c>
      <c r="L11" s="19">
        <f>K11*COSTI!$B$14</f>
        <v>8406.497359333327</v>
      </c>
    </row>
    <row r="12" spans="1:12" x14ac:dyDescent="0.25">
      <c r="A12" s="3" t="s">
        <v>7</v>
      </c>
      <c r="B12" s="3" t="s">
        <v>14</v>
      </c>
      <c r="C12" s="3" t="s">
        <v>11</v>
      </c>
      <c r="D12" s="3">
        <v>644</v>
      </c>
      <c r="E12" s="13">
        <v>2038</v>
      </c>
      <c r="F12" s="7">
        <v>3</v>
      </c>
      <c r="G12" s="2">
        <f>(E12*($G$3-$F$57))/$E$57</f>
        <v>50.475099866844211</v>
      </c>
      <c r="H12" s="6">
        <f>ROUND(G12,0)</f>
        <v>50</v>
      </c>
      <c r="I12" s="2">
        <f>E12-(F12+H12)</f>
        <v>1985</v>
      </c>
      <c r="J12" s="6">
        <v>1</v>
      </c>
      <c r="K12" s="9">
        <f>F12+H12+J12</f>
        <v>54</v>
      </c>
      <c r="L12" s="19">
        <f>K12*COSTI!$B$13</f>
        <v>93380.097095999794</v>
      </c>
    </row>
    <row r="13" spans="1:12" x14ac:dyDescent="0.25">
      <c r="A13" s="3" t="s">
        <v>7</v>
      </c>
      <c r="B13" s="3" t="s">
        <v>14</v>
      </c>
      <c r="C13" s="3" t="s">
        <v>12</v>
      </c>
      <c r="D13" s="3">
        <v>423</v>
      </c>
      <c r="E13" s="13">
        <v>1452</v>
      </c>
      <c r="F13" s="7">
        <v>3</v>
      </c>
      <c r="G13" s="2">
        <f>(E13*($G$3-$F$57))/$E$57</f>
        <v>35.961651131824233</v>
      </c>
      <c r="H13" s="6">
        <f>ROUND(G13,0)</f>
        <v>36</v>
      </c>
      <c r="I13" s="2">
        <f>E13-(F13+H13)</f>
        <v>1413</v>
      </c>
      <c r="J13" s="6"/>
      <c r="K13" s="9">
        <f>F13+H13+J13</f>
        <v>39</v>
      </c>
      <c r="L13" s="19">
        <f>K13*COSTI!$B$13</f>
        <v>67441.181235999858</v>
      </c>
    </row>
    <row r="14" spans="1:12" x14ac:dyDescent="0.25">
      <c r="A14" s="3" t="s">
        <v>7</v>
      </c>
      <c r="B14" s="3" t="s">
        <v>14</v>
      </c>
      <c r="C14" s="3" t="s">
        <v>15</v>
      </c>
      <c r="D14" s="3">
        <v>27</v>
      </c>
      <c r="E14" s="13">
        <v>115</v>
      </c>
      <c r="F14" s="7">
        <v>3</v>
      </c>
      <c r="G14" s="2">
        <f>(E14*($G$3-$F$57))/$E$57</f>
        <v>2.8482023968042611</v>
      </c>
      <c r="H14" s="6">
        <f>ROUND(G14,0)</f>
        <v>3</v>
      </c>
      <c r="I14" s="2">
        <f>E14-(F14+H14)</f>
        <v>109</v>
      </c>
      <c r="J14" s="6"/>
      <c r="K14" s="9">
        <f>F14+H14+J14</f>
        <v>6</v>
      </c>
      <c r="L14" s="19">
        <f>K14*COSTI!$B$13</f>
        <v>10375.566343999977</v>
      </c>
    </row>
    <row r="15" spans="1:12" x14ac:dyDescent="0.25">
      <c r="A15" s="3" t="s">
        <v>7</v>
      </c>
      <c r="B15" s="3" t="s">
        <v>14</v>
      </c>
      <c r="C15" s="3" t="s">
        <v>13</v>
      </c>
      <c r="D15" s="3">
        <v>173</v>
      </c>
      <c r="E15" s="13">
        <v>538</v>
      </c>
      <c r="F15" s="7">
        <v>3</v>
      </c>
      <c r="G15" s="2">
        <f>(E15*($G$3-$F$57))/$E$57</f>
        <v>13.324633821571238</v>
      </c>
      <c r="H15" s="6">
        <f>ROUND(G15,0)</f>
        <v>13</v>
      </c>
      <c r="I15" s="2">
        <f>E15-(F15+H15)</f>
        <v>522</v>
      </c>
      <c r="J15" s="6"/>
      <c r="K15" s="9">
        <f>F15+H15+J15</f>
        <v>16</v>
      </c>
      <c r="L15" s="19">
        <f>K15*COSTI!$B$13</f>
        <v>27668.176917333272</v>
      </c>
    </row>
    <row r="16" spans="1:12" x14ac:dyDescent="0.25">
      <c r="A16" s="3" t="s">
        <v>16</v>
      </c>
      <c r="B16" s="3" t="s">
        <v>8</v>
      </c>
      <c r="C16" s="3" t="s">
        <v>17</v>
      </c>
      <c r="D16" s="3">
        <v>8</v>
      </c>
      <c r="E16" s="13">
        <v>24</v>
      </c>
      <c r="F16" s="7">
        <v>3</v>
      </c>
      <c r="G16" s="2">
        <f>(E16*($G$3-$F$57))/$E$57</f>
        <v>0.59440745672436746</v>
      </c>
      <c r="H16" s="6">
        <f>ROUND(G16,0)</f>
        <v>1</v>
      </c>
      <c r="I16" s="2">
        <f>E16-(F16+H16)</f>
        <v>20</v>
      </c>
      <c r="J16" s="6"/>
      <c r="K16" s="9">
        <f>F16+H16+J16</f>
        <v>4</v>
      </c>
      <c r="L16" s="19">
        <f>K16*COSTI!$B$8</f>
        <v>4565.6497553333174</v>
      </c>
    </row>
    <row r="17" spans="1:12" x14ac:dyDescent="0.25">
      <c r="A17" s="3" t="s">
        <v>16</v>
      </c>
      <c r="B17" s="3" t="s">
        <v>8</v>
      </c>
      <c r="C17" s="3" t="s">
        <v>18</v>
      </c>
      <c r="D17" s="3">
        <v>4</v>
      </c>
      <c r="E17" s="13">
        <v>5</v>
      </c>
      <c r="F17" s="7">
        <v>3</v>
      </c>
      <c r="G17" s="2">
        <f>(E17*($G$3-$F$57))/$E$57</f>
        <v>0.12383488681757657</v>
      </c>
      <c r="H17" s="6">
        <f>ROUND(G17,0)</f>
        <v>0</v>
      </c>
      <c r="I17" s="2">
        <f>E17-(F17+H17)</f>
        <v>2</v>
      </c>
      <c r="J17" s="6"/>
      <c r="K17" s="9">
        <f>F17+H17+J17</f>
        <v>3</v>
      </c>
      <c r="L17" s="19">
        <f>K17*COSTI!$B$8</f>
        <v>3424.2373164999881</v>
      </c>
    </row>
    <row r="18" spans="1:12" x14ac:dyDescent="0.25">
      <c r="A18" s="3" t="s">
        <v>16</v>
      </c>
      <c r="B18" s="3" t="s">
        <v>8</v>
      </c>
      <c r="C18" s="3" t="s">
        <v>19</v>
      </c>
      <c r="D18" s="3">
        <v>5</v>
      </c>
      <c r="E18" s="13">
        <v>7</v>
      </c>
      <c r="F18" s="7">
        <v>3</v>
      </c>
      <c r="G18" s="2">
        <f>(E18*($G$3-$F$57))/$E$57</f>
        <v>0.17336884154460719</v>
      </c>
      <c r="H18" s="6">
        <f>ROUND(G18,0)</f>
        <v>0</v>
      </c>
      <c r="I18" s="2">
        <f>E18-(F18+H18)</f>
        <v>4</v>
      </c>
      <c r="J18" s="6"/>
      <c r="K18" s="9">
        <f>F18+H18+J18</f>
        <v>3</v>
      </c>
      <c r="L18" s="19">
        <f>K18*COSTI!$B$8</f>
        <v>3424.2373164999881</v>
      </c>
    </row>
    <row r="19" spans="1:12" x14ac:dyDescent="0.25">
      <c r="A19" s="3" t="s">
        <v>16</v>
      </c>
      <c r="B19" s="3" t="s">
        <v>8</v>
      </c>
      <c r="C19" s="3" t="s">
        <v>20</v>
      </c>
      <c r="D19" s="3">
        <v>3</v>
      </c>
      <c r="E19" s="13">
        <v>2</v>
      </c>
      <c r="F19" s="7">
        <v>2</v>
      </c>
      <c r="G19" s="2">
        <f>(E19*($G$3-$F$57))/$E$57</f>
        <v>4.9533954727030628E-2</v>
      </c>
      <c r="H19" s="6">
        <f>ROUND(G19,0)</f>
        <v>0</v>
      </c>
      <c r="I19" s="2">
        <f>E19-(F19+H19)</f>
        <v>0</v>
      </c>
      <c r="J19" s="6"/>
      <c r="K19" s="9">
        <f>F19+H19+J19</f>
        <v>2</v>
      </c>
      <c r="L19" s="19">
        <f>K19*COSTI!$B$8</f>
        <v>2282.8248776666587</v>
      </c>
    </row>
    <row r="20" spans="1:12" x14ac:dyDescent="0.25">
      <c r="A20" s="3" t="s">
        <v>16</v>
      </c>
      <c r="B20" s="3" t="s">
        <v>8</v>
      </c>
      <c r="C20" s="3" t="s">
        <v>21</v>
      </c>
      <c r="D20" s="3">
        <v>5</v>
      </c>
      <c r="E20" s="13">
        <v>1</v>
      </c>
      <c r="F20" s="7">
        <v>1</v>
      </c>
      <c r="G20" s="2">
        <f>(E20*($G$3-$F$57))/$E$57</f>
        <v>2.4766977363515314E-2</v>
      </c>
      <c r="H20" s="6">
        <f>ROUND(G20,0)</f>
        <v>0</v>
      </c>
      <c r="I20" s="2">
        <f>E20-(F20+H20)</f>
        <v>0</v>
      </c>
      <c r="J20" s="6"/>
      <c r="K20" s="9">
        <f>F20+H20+J20</f>
        <v>1</v>
      </c>
      <c r="L20" s="19">
        <f>K20*COSTI!$B$8</f>
        <v>1141.4124388333294</v>
      </c>
    </row>
    <row r="21" spans="1:12" x14ac:dyDescent="0.25">
      <c r="A21" s="3" t="s">
        <v>16</v>
      </c>
      <c r="B21" s="3" t="s">
        <v>5</v>
      </c>
      <c r="C21" s="3" t="s">
        <v>17</v>
      </c>
      <c r="D21" s="3">
        <v>33</v>
      </c>
      <c r="E21" s="13">
        <v>54</v>
      </c>
      <c r="F21" s="7">
        <v>3</v>
      </c>
      <c r="G21" s="2">
        <f>(E21*($G$3-$F$57))/$E$57</f>
        <v>1.3374167776298269</v>
      </c>
      <c r="H21" s="6">
        <f>ROUND(G21,0)</f>
        <v>1</v>
      </c>
      <c r="I21" s="2">
        <f>E21-(F21+H21)</f>
        <v>50</v>
      </c>
      <c r="J21" s="6"/>
      <c r="K21" s="9">
        <f>F21+H21+J21</f>
        <v>4</v>
      </c>
      <c r="L21" s="19">
        <f>K21*COSTI!$B$7</f>
        <v>9317.7019833333616</v>
      </c>
    </row>
    <row r="22" spans="1:12" x14ac:dyDescent="0.25">
      <c r="A22" s="3" t="s">
        <v>16</v>
      </c>
      <c r="B22" s="3" t="s">
        <v>5</v>
      </c>
      <c r="C22" s="3" t="s">
        <v>22</v>
      </c>
      <c r="D22" s="3">
        <v>2</v>
      </c>
      <c r="E22" s="13">
        <v>2</v>
      </c>
      <c r="F22" s="7">
        <v>2</v>
      </c>
      <c r="G22" s="2">
        <f>(E22*($G$3-$F$57))/$E$57</f>
        <v>4.9533954727030628E-2</v>
      </c>
      <c r="H22" s="6">
        <f>ROUND(G22,0)</f>
        <v>0</v>
      </c>
      <c r="I22" s="2">
        <f>E22-(F22+H22)</f>
        <v>0</v>
      </c>
      <c r="J22" s="6"/>
      <c r="K22" s="9">
        <f>F22+H22+J22</f>
        <v>2</v>
      </c>
      <c r="L22" s="19">
        <f>K22*COSTI!$B$7</f>
        <v>4658.8509916666808</v>
      </c>
    </row>
    <row r="23" spans="1:12" x14ac:dyDescent="0.25">
      <c r="A23" s="3" t="s">
        <v>16</v>
      </c>
      <c r="B23" s="3" t="s">
        <v>5</v>
      </c>
      <c r="C23" s="3" t="s">
        <v>18</v>
      </c>
      <c r="D23" s="3">
        <v>16</v>
      </c>
      <c r="E23" s="13">
        <v>36</v>
      </c>
      <c r="F23" s="7">
        <v>3</v>
      </c>
      <c r="G23" s="2">
        <f>(E23*($G$3-$F$57))/$E$57</f>
        <v>0.89161118508655124</v>
      </c>
      <c r="H23" s="6">
        <f>ROUND(G23,0)</f>
        <v>1</v>
      </c>
      <c r="I23" s="2">
        <f>E23-(F23+H23)</f>
        <v>32</v>
      </c>
      <c r="J23" s="6"/>
      <c r="K23" s="9">
        <f>F23+H23+J23</f>
        <v>4</v>
      </c>
      <c r="L23" s="19">
        <f>K23*COSTI!$B$7</f>
        <v>9317.7019833333616</v>
      </c>
    </row>
    <row r="24" spans="1:12" x14ac:dyDescent="0.25">
      <c r="A24" s="3" t="s">
        <v>16</v>
      </c>
      <c r="B24" s="3" t="s">
        <v>5</v>
      </c>
      <c r="C24" s="3" t="s">
        <v>19</v>
      </c>
      <c r="D24" s="3">
        <v>42</v>
      </c>
      <c r="E24" s="13">
        <v>88</v>
      </c>
      <c r="F24" s="7">
        <v>3</v>
      </c>
      <c r="G24" s="2">
        <f>(E24*($G$3-$F$57))/$E$57</f>
        <v>2.1794940079893474</v>
      </c>
      <c r="H24" s="6">
        <f>ROUND(G24,0)</f>
        <v>2</v>
      </c>
      <c r="I24" s="2">
        <f>E24-(F24+H24)</f>
        <v>83</v>
      </c>
      <c r="J24" s="6"/>
      <c r="K24" s="9">
        <f>F24+H24+J24</f>
        <v>5</v>
      </c>
      <c r="L24" s="19">
        <f>K24*COSTI!$B$7</f>
        <v>11647.127479166702</v>
      </c>
    </row>
    <row r="25" spans="1:12" x14ac:dyDescent="0.25">
      <c r="A25" s="3" t="s">
        <v>16</v>
      </c>
      <c r="B25" s="3" t="s">
        <v>5</v>
      </c>
      <c r="C25" s="3" t="s">
        <v>23</v>
      </c>
      <c r="D25" s="3">
        <v>5</v>
      </c>
      <c r="E25" s="13">
        <v>4</v>
      </c>
      <c r="F25" s="7">
        <v>3</v>
      </c>
      <c r="G25" s="2">
        <f>(E25*($G$3-$F$57))/$E$57</f>
        <v>9.9067909454061256E-2</v>
      </c>
      <c r="H25" s="6">
        <f>ROUND(G25,0)</f>
        <v>0</v>
      </c>
      <c r="I25" s="2">
        <f>E25-(F25+H25)</f>
        <v>1</v>
      </c>
      <c r="J25" s="6"/>
      <c r="K25" s="9">
        <f>F25+H25+J25</f>
        <v>3</v>
      </c>
      <c r="L25" s="19">
        <f>K25*COSTI!$B$7</f>
        <v>6988.2764875000212</v>
      </c>
    </row>
    <row r="26" spans="1:12" x14ac:dyDescent="0.25">
      <c r="A26" s="3" t="s">
        <v>16</v>
      </c>
      <c r="B26" s="3" t="s">
        <v>5</v>
      </c>
      <c r="C26" s="3" t="s">
        <v>20</v>
      </c>
      <c r="D26" s="3">
        <v>62</v>
      </c>
      <c r="E26" s="13">
        <v>105</v>
      </c>
      <c r="F26" s="7">
        <v>3</v>
      </c>
      <c r="G26" s="2">
        <f>(E26*($G$3-$F$57))/$E$57</f>
        <v>2.6005326231691077</v>
      </c>
      <c r="H26" s="6">
        <f>ROUND(G26,0)</f>
        <v>3</v>
      </c>
      <c r="I26" s="2">
        <f>E26-(F26+H26)</f>
        <v>99</v>
      </c>
      <c r="J26" s="6"/>
      <c r="K26" s="9">
        <f>F26+H26+J26</f>
        <v>6</v>
      </c>
      <c r="L26" s="19">
        <f>K26*COSTI!$B$7</f>
        <v>13976.552975000042</v>
      </c>
    </row>
    <row r="27" spans="1:12" x14ac:dyDescent="0.25">
      <c r="A27" s="3" t="s">
        <v>16</v>
      </c>
      <c r="B27" s="3" t="s">
        <v>5</v>
      </c>
      <c r="C27" s="3" t="s">
        <v>21</v>
      </c>
      <c r="D27" s="3">
        <v>4</v>
      </c>
      <c r="E27" s="13">
        <v>1</v>
      </c>
      <c r="F27" s="7">
        <v>1</v>
      </c>
      <c r="G27" s="2">
        <f>(E27*($G$3-$F$57))/$E$57</f>
        <v>2.4766977363515314E-2</v>
      </c>
      <c r="H27" s="6">
        <f>ROUND(G27,0)</f>
        <v>0</v>
      </c>
      <c r="I27" s="2">
        <f>E27-(F27+H27)</f>
        <v>0</v>
      </c>
      <c r="J27" s="6"/>
      <c r="K27" s="9">
        <f>F27+H27+J27</f>
        <v>1</v>
      </c>
      <c r="L27" s="19">
        <f>K27*COSTI!$B$7</f>
        <v>2329.4254958333404</v>
      </c>
    </row>
    <row r="28" spans="1:12" x14ac:dyDescent="0.25">
      <c r="A28" s="3" t="s">
        <v>16</v>
      </c>
      <c r="B28" s="3" t="s">
        <v>14</v>
      </c>
      <c r="C28" s="3" t="s">
        <v>24</v>
      </c>
      <c r="D28" s="3">
        <v>85</v>
      </c>
      <c r="E28" s="13">
        <v>94</v>
      </c>
      <c r="F28" s="7">
        <v>3</v>
      </c>
      <c r="G28" s="2">
        <f>(E28*($G$3-$F$57))/$E$57</f>
        <v>2.3280958721704392</v>
      </c>
      <c r="H28" s="6">
        <f>ROUND(G28,0)</f>
        <v>2</v>
      </c>
      <c r="I28" s="2">
        <f>E28-(F28+H28)</f>
        <v>89</v>
      </c>
      <c r="J28" s="6"/>
      <c r="K28" s="9">
        <f>F28+H28+J28</f>
        <v>5</v>
      </c>
      <c r="L28" s="19">
        <f>K28*COSTI!$B$6</f>
        <v>18976.314628333275</v>
      </c>
    </row>
    <row r="29" spans="1:12" x14ac:dyDescent="0.25">
      <c r="A29" s="3" t="s">
        <v>16</v>
      </c>
      <c r="B29" s="3" t="s">
        <v>14</v>
      </c>
      <c r="C29" s="3" t="s">
        <v>25</v>
      </c>
      <c r="D29" s="3">
        <v>9</v>
      </c>
      <c r="E29" s="13">
        <v>5</v>
      </c>
      <c r="F29" s="7">
        <v>3</v>
      </c>
      <c r="G29" s="2">
        <f>(E29*($G$3-$F$57))/$E$57</f>
        <v>0.12383488681757657</v>
      </c>
      <c r="H29" s="6">
        <f>ROUND(G29,0)</f>
        <v>0</v>
      </c>
      <c r="I29" s="2">
        <f>E29-(F29+H29)</f>
        <v>2</v>
      </c>
      <c r="J29" s="6"/>
      <c r="K29" s="9">
        <f>F29+H29+J29</f>
        <v>3</v>
      </c>
      <c r="L29" s="19">
        <f>K29*COSTI!$B$6</f>
        <v>11385.788776999965</v>
      </c>
    </row>
    <row r="30" spans="1:12" x14ac:dyDescent="0.25">
      <c r="A30" s="3" t="s">
        <v>16</v>
      </c>
      <c r="B30" s="3" t="s">
        <v>14</v>
      </c>
      <c r="C30" s="3" t="s">
        <v>22</v>
      </c>
      <c r="D30" s="3">
        <v>14</v>
      </c>
      <c r="E30" s="13">
        <v>21</v>
      </c>
      <c r="F30" s="7">
        <v>3</v>
      </c>
      <c r="G30" s="2">
        <f>(E30*($G$3-$F$57))/$E$57</f>
        <v>0.52010652463382157</v>
      </c>
      <c r="H30" s="6">
        <f>ROUND(G30,0)</f>
        <v>1</v>
      </c>
      <c r="I30" s="2">
        <f>E30-(F30+H30)</f>
        <v>17</v>
      </c>
      <c r="J30" s="6"/>
      <c r="K30" s="9">
        <f>F30+H30+J30</f>
        <v>4</v>
      </c>
      <c r="L30" s="19">
        <f>K30*COSTI!$B$6</f>
        <v>15181.05170266662</v>
      </c>
    </row>
    <row r="31" spans="1:12" x14ac:dyDescent="0.25">
      <c r="A31" s="3" t="s">
        <v>16</v>
      </c>
      <c r="B31" s="3" t="s">
        <v>14</v>
      </c>
      <c r="C31" s="3" t="s">
        <v>26</v>
      </c>
      <c r="D31" s="3">
        <v>44</v>
      </c>
      <c r="E31" s="13">
        <v>77</v>
      </c>
      <c r="F31" s="7">
        <v>3</v>
      </c>
      <c r="G31" s="2">
        <f>(E31*($G$3-$F$57))/$E$57</f>
        <v>1.9070572569906792</v>
      </c>
      <c r="H31" s="6">
        <f>ROUND(G31,0)</f>
        <v>2</v>
      </c>
      <c r="I31" s="2">
        <f>E31-(F31+H31)</f>
        <v>72</v>
      </c>
      <c r="J31" s="6"/>
      <c r="K31" s="9">
        <f>F31+H31+J31</f>
        <v>5</v>
      </c>
      <c r="L31" s="19">
        <f>K31*COSTI!$B$6</f>
        <v>18976.314628333275</v>
      </c>
    </row>
    <row r="32" spans="1:12" x14ac:dyDescent="0.25">
      <c r="A32" s="3" t="s">
        <v>16</v>
      </c>
      <c r="B32" s="3" t="s">
        <v>14</v>
      </c>
      <c r="C32" s="3" t="s">
        <v>19</v>
      </c>
      <c r="D32" s="3">
        <v>68</v>
      </c>
      <c r="E32" s="13">
        <v>114</v>
      </c>
      <c r="F32" s="7">
        <v>3</v>
      </c>
      <c r="G32" s="2">
        <f>(E32*($G$3-$F$57))/$E$57</f>
        <v>2.8234354194407456</v>
      </c>
      <c r="H32" s="6">
        <f>ROUND(G32,0)</f>
        <v>3</v>
      </c>
      <c r="I32" s="2">
        <f>E32-(F32+H32)</f>
        <v>108</v>
      </c>
      <c r="J32" s="6"/>
      <c r="K32" s="9">
        <f>F32+H32+J32</f>
        <v>6</v>
      </c>
      <c r="L32" s="19">
        <f>K32*COSTI!$B$6</f>
        <v>22771.57755399993</v>
      </c>
    </row>
    <row r="33" spans="1:12" x14ac:dyDescent="0.25">
      <c r="A33" s="3" t="s">
        <v>16</v>
      </c>
      <c r="B33" s="3" t="s">
        <v>14</v>
      </c>
      <c r="C33" s="3" t="s">
        <v>27</v>
      </c>
      <c r="D33" s="3">
        <v>2</v>
      </c>
      <c r="E33" s="13">
        <v>3</v>
      </c>
      <c r="F33" s="7">
        <v>3</v>
      </c>
      <c r="G33" s="2">
        <f>(E33*($G$3-$F$57))/$E$57</f>
        <v>7.4300932090545932E-2</v>
      </c>
      <c r="H33" s="6">
        <f>ROUND(G33,0)</f>
        <v>0</v>
      </c>
      <c r="I33" s="2">
        <f>E33-(F33+H33)</f>
        <v>0</v>
      </c>
      <c r="J33" s="6"/>
      <c r="K33" s="9">
        <f>F33+H33+J33</f>
        <v>3</v>
      </c>
      <c r="L33" s="19">
        <f>K33*COSTI!$B$6</f>
        <v>11385.788776999965</v>
      </c>
    </row>
    <row r="34" spans="1:12" x14ac:dyDescent="0.25">
      <c r="A34" s="3" t="s">
        <v>16</v>
      </c>
      <c r="B34" s="3" t="s">
        <v>14</v>
      </c>
      <c r="C34" s="3" t="s">
        <v>28</v>
      </c>
      <c r="D34" s="3">
        <v>1</v>
      </c>
      <c r="E34" s="13">
        <v>1</v>
      </c>
      <c r="F34" s="7">
        <v>1</v>
      </c>
      <c r="G34" s="2">
        <f>(E34*($G$3-$F$57))/$E$57</f>
        <v>2.4766977363515314E-2</v>
      </c>
      <c r="H34" s="6">
        <f>ROUND(G34,0)</f>
        <v>0</v>
      </c>
      <c r="I34" s="2">
        <f>E34-(F34+H34)</f>
        <v>0</v>
      </c>
      <c r="J34" s="6"/>
      <c r="K34" s="9">
        <f>F34+H34+J34</f>
        <v>1</v>
      </c>
      <c r="L34" s="19">
        <f>K34*COSTI!$B$6</f>
        <v>3795.2629256666551</v>
      </c>
    </row>
    <row r="35" spans="1:12" x14ac:dyDescent="0.25">
      <c r="A35" s="3" t="s">
        <v>16</v>
      </c>
      <c r="B35" s="3" t="s">
        <v>14</v>
      </c>
      <c r="C35" s="3" t="s">
        <v>29</v>
      </c>
      <c r="D35" s="3">
        <v>10</v>
      </c>
      <c r="E35" s="13">
        <v>8</v>
      </c>
      <c r="F35" s="7">
        <v>3</v>
      </c>
      <c r="G35" s="2">
        <f>(E35*($G$3-$F$57))/$E$57</f>
        <v>0.19813581890812251</v>
      </c>
      <c r="H35" s="6">
        <f>ROUND(G35,0)</f>
        <v>0</v>
      </c>
      <c r="I35" s="2">
        <f>E35-(F35+H35)</f>
        <v>5</v>
      </c>
      <c r="J35" s="6"/>
      <c r="K35" s="9">
        <f>F35+H35+J35</f>
        <v>3</v>
      </c>
      <c r="L35" s="19">
        <f>K35*COSTI!$B$6</f>
        <v>11385.788776999965</v>
      </c>
    </row>
    <row r="36" spans="1:12" x14ac:dyDescent="0.25">
      <c r="A36" s="3" t="s">
        <v>16</v>
      </c>
      <c r="B36" s="3" t="s">
        <v>14</v>
      </c>
      <c r="C36" s="3" t="s">
        <v>30</v>
      </c>
      <c r="D36" s="3">
        <v>1</v>
      </c>
      <c r="E36" s="13">
        <v>1</v>
      </c>
      <c r="F36" s="7">
        <v>1</v>
      </c>
      <c r="G36" s="2">
        <f>(E36*($G$3-$F$57))/$E$57</f>
        <v>2.4766977363515314E-2</v>
      </c>
      <c r="H36" s="6">
        <f>ROUND(G36,0)</f>
        <v>0</v>
      </c>
      <c r="I36" s="2">
        <f>E36-(F36+H36)</f>
        <v>0</v>
      </c>
      <c r="J36" s="6"/>
      <c r="K36" s="9">
        <f>F36+H36+J36</f>
        <v>1</v>
      </c>
      <c r="L36" s="19">
        <f>K36*COSTI!$B$6</f>
        <v>3795.2629256666551</v>
      </c>
    </row>
    <row r="37" spans="1:12" x14ac:dyDescent="0.25">
      <c r="A37" s="3" t="s">
        <v>16</v>
      </c>
      <c r="B37" s="3" t="s">
        <v>14</v>
      </c>
      <c r="C37" s="3" t="s">
        <v>31</v>
      </c>
      <c r="D37" s="3">
        <v>4</v>
      </c>
      <c r="E37" s="13">
        <v>2</v>
      </c>
      <c r="F37" s="7">
        <v>2</v>
      </c>
      <c r="G37" s="2">
        <f>(E37*($G$3-$F$57))/$E$57</f>
        <v>4.9533954727030628E-2</v>
      </c>
      <c r="H37" s="6">
        <f>ROUND(G37,0)</f>
        <v>0</v>
      </c>
      <c r="I37" s="2">
        <f>E37-(F37+H37)</f>
        <v>0</v>
      </c>
      <c r="J37" s="6"/>
      <c r="K37" s="9">
        <f>F37+H37+J37</f>
        <v>2</v>
      </c>
      <c r="L37" s="19">
        <f>K37*COSTI!$B$6</f>
        <v>7590.5258513333101</v>
      </c>
    </row>
    <row r="38" spans="1:12" x14ac:dyDescent="0.25">
      <c r="A38" s="3" t="s">
        <v>16</v>
      </c>
      <c r="B38" s="3" t="s">
        <v>14</v>
      </c>
      <c r="C38" s="3" t="s">
        <v>20</v>
      </c>
      <c r="D38" s="3">
        <v>4</v>
      </c>
      <c r="E38" s="13">
        <v>11</v>
      </c>
      <c r="F38" s="7">
        <v>3</v>
      </c>
      <c r="G38" s="2">
        <f>(E38*($G$3-$F$57))/$E$57</f>
        <v>0.27243675099866843</v>
      </c>
      <c r="H38" s="6">
        <f>ROUND(G38,0)</f>
        <v>0</v>
      </c>
      <c r="I38" s="2">
        <f>E38-(F38+H38)</f>
        <v>8</v>
      </c>
      <c r="J38" s="6"/>
      <c r="K38" s="9">
        <f>F38+H38+J38</f>
        <v>3</v>
      </c>
      <c r="L38" s="19">
        <f>K38*COSTI!$B$6</f>
        <v>11385.788776999965</v>
      </c>
    </row>
    <row r="39" spans="1:12" x14ac:dyDescent="0.25">
      <c r="A39" s="3" t="s">
        <v>16</v>
      </c>
      <c r="B39" s="3" t="s">
        <v>14</v>
      </c>
      <c r="C39" s="3" t="s">
        <v>32</v>
      </c>
      <c r="D39" s="3">
        <v>34</v>
      </c>
      <c r="E39" s="13">
        <v>34</v>
      </c>
      <c r="F39" s="7">
        <v>3</v>
      </c>
      <c r="G39" s="2">
        <f>(E39*($G$3-$F$57))/$E$57</f>
        <v>0.84207723035952065</v>
      </c>
      <c r="H39" s="6">
        <f>ROUND(G39,0)</f>
        <v>1</v>
      </c>
      <c r="I39" s="2">
        <f>E39-(F39+H39)</f>
        <v>30</v>
      </c>
      <c r="J39" s="6"/>
      <c r="K39" s="9">
        <f>F39+H39+J39</f>
        <v>4</v>
      </c>
      <c r="L39" s="19">
        <f>K39*COSTI!$B$6</f>
        <v>15181.05170266662</v>
      </c>
    </row>
    <row r="40" spans="1:12" x14ac:dyDescent="0.25">
      <c r="A40" s="3" t="s">
        <v>16</v>
      </c>
      <c r="B40" s="3" t="s">
        <v>14</v>
      </c>
      <c r="C40" s="3" t="s">
        <v>49</v>
      </c>
      <c r="D40" s="3">
        <v>0</v>
      </c>
      <c r="E40" s="13">
        <v>1</v>
      </c>
      <c r="F40" s="7">
        <v>1</v>
      </c>
      <c r="G40" s="2">
        <f>(E40*($G$3-$F$57))/$E$57</f>
        <v>2.4766977363515314E-2</v>
      </c>
      <c r="H40" s="6">
        <f>ROUND(G40,0)</f>
        <v>0</v>
      </c>
      <c r="I40" s="2">
        <f>E40-(F40+H40)</f>
        <v>0</v>
      </c>
      <c r="J40" s="6"/>
      <c r="K40" s="9">
        <f>F40+H40+J40</f>
        <v>1</v>
      </c>
      <c r="L40" s="19">
        <f>K40*COSTI!$B$6</f>
        <v>3795.2629256666551</v>
      </c>
    </row>
    <row r="41" spans="1:12" x14ac:dyDescent="0.25">
      <c r="A41" s="3" t="s">
        <v>16</v>
      </c>
      <c r="B41" s="3" t="s">
        <v>14</v>
      </c>
      <c r="C41" s="3" t="s">
        <v>21</v>
      </c>
      <c r="D41" s="3">
        <v>20</v>
      </c>
      <c r="E41" s="13">
        <v>9</v>
      </c>
      <c r="F41" s="7">
        <v>3</v>
      </c>
      <c r="G41" s="2">
        <f>(E41*($G$3-$F$57))/$E$57</f>
        <v>0.22290279627163781</v>
      </c>
      <c r="H41" s="6">
        <f>ROUND(G41,0)</f>
        <v>0</v>
      </c>
      <c r="I41" s="2">
        <f>E41-(F41+H41)</f>
        <v>6</v>
      </c>
      <c r="J41" s="6"/>
      <c r="K41" s="9">
        <f>F41+H41+J41</f>
        <v>3</v>
      </c>
      <c r="L41" s="19">
        <f>K41*COSTI!$B$6</f>
        <v>11385.788776999965</v>
      </c>
    </row>
    <row r="42" spans="1:12" x14ac:dyDescent="0.25">
      <c r="A42" s="3" t="s">
        <v>16</v>
      </c>
      <c r="B42" s="3" t="s">
        <v>33</v>
      </c>
      <c r="C42" s="3" t="s">
        <v>17</v>
      </c>
      <c r="D42" s="3">
        <v>71</v>
      </c>
      <c r="E42" s="13">
        <v>97</v>
      </c>
      <c r="F42" s="7">
        <v>3</v>
      </c>
      <c r="G42" s="2">
        <f>(E42*($G$3-$F$57))/$E$57</f>
        <v>2.4023968042609853</v>
      </c>
      <c r="H42" s="6">
        <f>ROUND(G42,0)</f>
        <v>2</v>
      </c>
      <c r="I42" s="2">
        <f>E42-(F42+H42)</f>
        <v>92</v>
      </c>
      <c r="J42" s="6"/>
      <c r="K42" s="9">
        <f>F42+H42+J42</f>
        <v>5</v>
      </c>
      <c r="L42" s="19">
        <f>K42*COSTI!$B$5</f>
        <v>12478.122442499989</v>
      </c>
    </row>
    <row r="43" spans="1:12" x14ac:dyDescent="0.25">
      <c r="A43" s="3" t="s">
        <v>16</v>
      </c>
      <c r="B43" s="3" t="s">
        <v>33</v>
      </c>
      <c r="C43" s="3" t="s">
        <v>34</v>
      </c>
      <c r="D43" s="3">
        <v>1</v>
      </c>
      <c r="E43" s="13">
        <v>2</v>
      </c>
      <c r="F43" s="7">
        <v>2</v>
      </c>
      <c r="G43" s="2">
        <f>(E43*($G$3-$F$57))/$E$57</f>
        <v>4.9533954727030628E-2</v>
      </c>
      <c r="H43" s="6">
        <f>ROUND(G43,0)</f>
        <v>0</v>
      </c>
      <c r="I43" s="2">
        <f>E43-(F43+H43)</f>
        <v>0</v>
      </c>
      <c r="J43" s="6"/>
      <c r="K43" s="9">
        <f>F43+H43+J43</f>
        <v>2</v>
      </c>
      <c r="L43" s="19">
        <f>K43*COSTI!$B$5</f>
        <v>4991.2489769999956</v>
      </c>
    </row>
    <row r="44" spans="1:12" x14ac:dyDescent="0.25">
      <c r="A44" s="3" t="s">
        <v>16</v>
      </c>
      <c r="B44" s="3" t="s">
        <v>33</v>
      </c>
      <c r="C44" s="3" t="s">
        <v>25</v>
      </c>
      <c r="D44" s="3">
        <v>15</v>
      </c>
      <c r="E44" s="13">
        <v>49</v>
      </c>
      <c r="F44" s="7">
        <v>3</v>
      </c>
      <c r="G44" s="2">
        <f>(E44*($G$3-$F$57))/$E$57</f>
        <v>1.2135818908122504</v>
      </c>
      <c r="H44" s="6">
        <f>ROUND(G44,0)</f>
        <v>1</v>
      </c>
      <c r="I44" s="2">
        <f>E44-(F44+H44)</f>
        <v>45</v>
      </c>
      <c r="J44" s="6"/>
      <c r="K44" s="9">
        <f>F44+H44+J44</f>
        <v>4</v>
      </c>
      <c r="L44" s="19">
        <f>K44*COSTI!$B$5</f>
        <v>9982.4979539999913</v>
      </c>
    </row>
    <row r="45" spans="1:12" x14ac:dyDescent="0.25">
      <c r="A45" s="3" t="s">
        <v>16</v>
      </c>
      <c r="B45" s="3" t="s">
        <v>33</v>
      </c>
      <c r="C45" s="3" t="s">
        <v>22</v>
      </c>
      <c r="D45" s="3">
        <v>38</v>
      </c>
      <c r="E45" s="13">
        <v>108</v>
      </c>
      <c r="F45" s="7">
        <v>3</v>
      </c>
      <c r="G45" s="2">
        <f>(E45*($G$3-$F$57))/$E$57</f>
        <v>2.6748335552596538</v>
      </c>
      <c r="H45" s="6">
        <f>ROUND(G45,0)</f>
        <v>3</v>
      </c>
      <c r="I45" s="2">
        <f>E45-(F45+H45)</f>
        <v>102</v>
      </c>
      <c r="J45" s="6"/>
      <c r="K45" s="9">
        <f>F45+H45+J45</f>
        <v>6</v>
      </c>
      <c r="L45" s="19">
        <f>K45*COSTI!$B$5</f>
        <v>14973.746930999987</v>
      </c>
    </row>
    <row r="46" spans="1:12" x14ac:dyDescent="0.25">
      <c r="A46" s="3" t="s">
        <v>16</v>
      </c>
      <c r="B46" s="3" t="s">
        <v>33</v>
      </c>
      <c r="C46" s="3" t="s">
        <v>18</v>
      </c>
      <c r="D46" s="3">
        <v>27</v>
      </c>
      <c r="E46" s="13">
        <v>42</v>
      </c>
      <c r="F46" s="7">
        <v>3</v>
      </c>
      <c r="G46" s="2">
        <f>(E46*($G$3-$F$57))/$E$57</f>
        <v>1.0402130492676431</v>
      </c>
      <c r="H46" s="6">
        <f>ROUND(G46,0)</f>
        <v>1</v>
      </c>
      <c r="I46" s="2">
        <f>E46-(F46+H46)</f>
        <v>38</v>
      </c>
      <c r="J46" s="6"/>
      <c r="K46" s="9">
        <f>F46+H46+J46</f>
        <v>4</v>
      </c>
      <c r="L46" s="19">
        <f>K46*COSTI!$B$5</f>
        <v>9982.4979539999913</v>
      </c>
    </row>
    <row r="47" spans="1:12" x14ac:dyDescent="0.25">
      <c r="A47" s="3" t="s">
        <v>16</v>
      </c>
      <c r="B47" s="3" t="s">
        <v>33</v>
      </c>
      <c r="C47" s="3" t="s">
        <v>19</v>
      </c>
      <c r="D47" s="3">
        <v>55</v>
      </c>
      <c r="E47" s="13">
        <v>72</v>
      </c>
      <c r="F47" s="7">
        <v>3</v>
      </c>
      <c r="G47" s="2">
        <f>(E47*($G$3-$F$57))/$E$57</f>
        <v>1.7832223701731025</v>
      </c>
      <c r="H47" s="6">
        <f>ROUND(G47,0)</f>
        <v>2</v>
      </c>
      <c r="I47" s="2">
        <f>E47-(F47+H47)</f>
        <v>67</v>
      </c>
      <c r="J47" s="6"/>
      <c r="K47" s="9">
        <f>F47+H47+J47</f>
        <v>5</v>
      </c>
      <c r="L47" s="19">
        <f>K47*COSTI!$B$5</f>
        <v>12478.122442499989</v>
      </c>
    </row>
    <row r="48" spans="1:12" x14ac:dyDescent="0.25">
      <c r="A48" s="3" t="s">
        <v>16</v>
      </c>
      <c r="B48" s="3" t="s">
        <v>33</v>
      </c>
      <c r="C48" s="3" t="s">
        <v>35</v>
      </c>
      <c r="D48" s="3">
        <v>1</v>
      </c>
      <c r="E48" s="13">
        <v>6</v>
      </c>
      <c r="F48" s="7">
        <v>3</v>
      </c>
      <c r="G48" s="2">
        <f>(E48*($G$3-$F$57))/$E$57</f>
        <v>0.14860186418109186</v>
      </c>
      <c r="H48" s="6">
        <f>ROUND(G48,0)</f>
        <v>0</v>
      </c>
      <c r="I48" s="2">
        <f>E48-(F48+H48)</f>
        <v>3</v>
      </c>
      <c r="J48" s="6"/>
      <c r="K48" s="9">
        <f>F48+H48+J48</f>
        <v>3</v>
      </c>
      <c r="L48" s="19">
        <f>K48*COSTI!$B$5</f>
        <v>7486.8734654999935</v>
      </c>
    </row>
    <row r="49" spans="1:12" x14ac:dyDescent="0.25">
      <c r="A49" s="3" t="s">
        <v>16</v>
      </c>
      <c r="B49" s="3" t="s">
        <v>33</v>
      </c>
      <c r="C49" s="3" t="s">
        <v>27</v>
      </c>
      <c r="D49" s="3">
        <v>1</v>
      </c>
      <c r="E49" s="13">
        <v>4</v>
      </c>
      <c r="F49" s="7">
        <v>3</v>
      </c>
      <c r="G49" s="2">
        <f>(E49*($G$3-$F$57))/$E$57</f>
        <v>9.9067909454061256E-2</v>
      </c>
      <c r="H49" s="6">
        <f>ROUND(G49,0)</f>
        <v>0</v>
      </c>
      <c r="I49" s="2">
        <f>E49-(F49+H49)</f>
        <v>1</v>
      </c>
      <c r="J49" s="6"/>
      <c r="K49" s="9">
        <f>F49+H49+J49</f>
        <v>3</v>
      </c>
      <c r="L49" s="19">
        <f>K49*COSTI!$B$5</f>
        <v>7486.8734654999935</v>
      </c>
    </row>
    <row r="50" spans="1:12" x14ac:dyDescent="0.25">
      <c r="A50" s="3" t="s">
        <v>16</v>
      </c>
      <c r="B50" s="3" t="s">
        <v>33</v>
      </c>
      <c r="C50" s="3" t="s">
        <v>28</v>
      </c>
      <c r="D50" s="3">
        <v>1</v>
      </c>
      <c r="E50" s="13">
        <v>1</v>
      </c>
      <c r="F50" s="7">
        <v>1</v>
      </c>
      <c r="G50" s="2">
        <f>(E50*($G$3-$F$57))/$E$57</f>
        <v>2.4766977363515314E-2</v>
      </c>
      <c r="H50" s="6">
        <f>ROUND(G50,0)</f>
        <v>0</v>
      </c>
      <c r="I50" s="2">
        <f>E50-(F50+H50)</f>
        <v>0</v>
      </c>
      <c r="J50" s="6"/>
      <c r="K50" s="9">
        <f>F50+H50+J50</f>
        <v>1</v>
      </c>
      <c r="L50" s="19">
        <f>K50*COSTI!$B$5</f>
        <v>2495.6244884999978</v>
      </c>
    </row>
    <row r="51" spans="1:12" x14ac:dyDescent="0.25">
      <c r="A51" s="3" t="s">
        <v>16</v>
      </c>
      <c r="B51" s="3" t="s">
        <v>33</v>
      </c>
      <c r="C51" s="3" t="s">
        <v>50</v>
      </c>
      <c r="D51" s="3">
        <v>0</v>
      </c>
      <c r="E51" s="13">
        <v>1</v>
      </c>
      <c r="F51" s="7">
        <v>1</v>
      </c>
      <c r="G51" s="2">
        <f>(E51*($G$3-$F$57))/$E$57</f>
        <v>2.4766977363515314E-2</v>
      </c>
      <c r="H51" s="6">
        <f>ROUND(G51,0)</f>
        <v>0</v>
      </c>
      <c r="I51" s="2">
        <f>E51-(F51+H51)</f>
        <v>0</v>
      </c>
      <c r="J51" s="6"/>
      <c r="K51" s="9">
        <f>F51+H51+J51</f>
        <v>1</v>
      </c>
      <c r="L51" s="19">
        <f>K51*COSTI!$B$5</f>
        <v>2495.6244884999978</v>
      </c>
    </row>
    <row r="52" spans="1:12" x14ac:dyDescent="0.25">
      <c r="A52" s="3" t="s">
        <v>16</v>
      </c>
      <c r="B52" s="3" t="s">
        <v>33</v>
      </c>
      <c r="C52" s="3" t="s">
        <v>29</v>
      </c>
      <c r="D52" s="3">
        <v>5</v>
      </c>
      <c r="E52" s="13">
        <v>12</v>
      </c>
      <c r="F52" s="7">
        <v>3</v>
      </c>
      <c r="G52" s="2">
        <f>(E52*($G$3-$F$57))/$E$57</f>
        <v>0.29720372836218373</v>
      </c>
      <c r="H52" s="6">
        <f>ROUND(G52,0)</f>
        <v>0</v>
      </c>
      <c r="I52" s="2">
        <f>E52-(F52+H52)</f>
        <v>9</v>
      </c>
      <c r="J52" s="6"/>
      <c r="K52" s="9">
        <f>F52+H52+J52</f>
        <v>3</v>
      </c>
      <c r="L52" s="19">
        <f>K52*COSTI!$B$5</f>
        <v>7486.8734654999935</v>
      </c>
    </row>
    <row r="53" spans="1:12" x14ac:dyDescent="0.25">
      <c r="A53" s="3" t="s">
        <v>16</v>
      </c>
      <c r="B53" s="3" t="s">
        <v>33</v>
      </c>
      <c r="C53" s="3" t="s">
        <v>30</v>
      </c>
      <c r="D53" s="3">
        <v>4</v>
      </c>
      <c r="E53" s="13">
        <v>14</v>
      </c>
      <c r="F53" s="7">
        <v>3</v>
      </c>
      <c r="G53" s="2">
        <f>(E53*($G$3-$F$57))/$E$57</f>
        <v>0.34673768308921438</v>
      </c>
      <c r="H53" s="6">
        <f>ROUND(G53,0)</f>
        <v>0</v>
      </c>
      <c r="I53" s="2">
        <f>E53-(F53+H53)</f>
        <v>11</v>
      </c>
      <c r="J53" s="6"/>
      <c r="K53" s="9">
        <f>F53+H53+J53</f>
        <v>3</v>
      </c>
      <c r="L53" s="19">
        <f>K53*COSTI!$B$5</f>
        <v>7486.8734654999935</v>
      </c>
    </row>
    <row r="54" spans="1:12" x14ac:dyDescent="0.25">
      <c r="A54" s="3" t="s">
        <v>16</v>
      </c>
      <c r="B54" s="3" t="s">
        <v>33</v>
      </c>
      <c r="C54" s="3" t="s">
        <v>32</v>
      </c>
      <c r="D54" s="3">
        <v>23</v>
      </c>
      <c r="E54" s="13">
        <v>21</v>
      </c>
      <c r="F54" s="7">
        <v>3</v>
      </c>
      <c r="G54" s="2">
        <f>(E54*($G$3-$F$57))/$E$57</f>
        <v>0.52010652463382157</v>
      </c>
      <c r="H54" s="6">
        <f>ROUND(G54,0)</f>
        <v>1</v>
      </c>
      <c r="I54" s="2">
        <f>E54-(F54+H54)</f>
        <v>17</v>
      </c>
      <c r="J54" s="6"/>
      <c r="K54" s="9">
        <f>F54+H54+J54</f>
        <v>4</v>
      </c>
      <c r="L54" s="19">
        <f>K54*COSTI!$B$5</f>
        <v>9982.4979539999913</v>
      </c>
    </row>
    <row r="55" spans="1:12" x14ac:dyDescent="0.25">
      <c r="A55" s="3" t="s">
        <v>16</v>
      </c>
      <c r="B55" s="3" t="s">
        <v>33</v>
      </c>
      <c r="C55" s="3" t="s">
        <v>21</v>
      </c>
      <c r="D55" s="3">
        <v>26</v>
      </c>
      <c r="E55" s="13">
        <v>59</v>
      </c>
      <c r="F55" s="7">
        <v>3</v>
      </c>
      <c r="G55" s="2">
        <f>(E55*($G$3-$F$57))/$E$57</f>
        <v>1.4612516644474034</v>
      </c>
      <c r="H55" s="6">
        <f>ROUND(G55,0)</f>
        <v>1</v>
      </c>
      <c r="I55" s="2">
        <f>E55-(F55+H55)</f>
        <v>55</v>
      </c>
      <c r="J55" s="6"/>
      <c r="K55" s="9">
        <f>F55+H55+J55</f>
        <v>4</v>
      </c>
      <c r="L55" s="19">
        <f>K55*COSTI!$B$5</f>
        <v>9982.4979539999913</v>
      </c>
    </row>
    <row r="56" spans="1:12" x14ac:dyDescent="0.25">
      <c r="K56" s="5"/>
      <c r="L56" s="20"/>
    </row>
    <row r="57" spans="1:12" x14ac:dyDescent="0.25">
      <c r="C57" s="1" t="s">
        <v>36</v>
      </c>
      <c r="D57">
        <f>SUM(D6:D55)</f>
        <v>4154</v>
      </c>
      <c r="E57" s="14">
        <f>SUM(E6:E56)</f>
        <v>7510</v>
      </c>
      <c r="F57" s="8">
        <f>SUM(F6:F55)</f>
        <v>132</v>
      </c>
      <c r="G57">
        <f>SUM(G6:G56)</f>
        <v>186.00000000000003</v>
      </c>
      <c r="H57" s="8">
        <f>SUM(H6:H55)</f>
        <v>185</v>
      </c>
      <c r="I57" s="4">
        <f>SUM(I6:I55)</f>
        <v>7193</v>
      </c>
      <c r="J57" s="8">
        <f>SUM(J6:J56)</f>
        <v>1</v>
      </c>
      <c r="K57" s="10">
        <f>SUM(K6:K56)</f>
        <v>318</v>
      </c>
      <c r="L57" s="21">
        <f>SUM(L6:L55)</f>
        <v>689553.0210011655</v>
      </c>
    </row>
    <row r="60" spans="1:12" x14ac:dyDescent="0.25">
      <c r="L60" s="12">
        <v>740126</v>
      </c>
    </row>
  </sheetData>
  <sortState ref="A6:L55">
    <sortCondition ref="A6:A55"/>
    <sortCondition ref="B6:B55"/>
    <sortCondition ref="C6:C55"/>
  </sortState>
  <pageMargins left="0.70866141732283472" right="0.70866141732283472" top="0.35433070866141736" bottom="0.35433070866141736" header="0.31496062992125984" footer="0.31496062992125984"/>
  <pageSetup paperSize="9" scale="5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zoomScale="90" zoomScaleNormal="90" workbookViewId="0">
      <selection activeCell="J57" sqref="J57"/>
    </sheetView>
  </sheetViews>
  <sheetFormatPr defaultRowHeight="15" x14ac:dyDescent="0.25"/>
  <cols>
    <col min="3" max="3" width="63.7109375" customWidth="1"/>
    <col min="4" max="5" width="15.7109375" customWidth="1"/>
    <col min="6" max="6" width="13.5703125" customWidth="1"/>
    <col min="7" max="7" width="10.42578125" customWidth="1"/>
    <col min="8" max="9" width="12.42578125" customWidth="1"/>
    <col min="10" max="10" width="9.28515625" customWidth="1"/>
    <col min="11" max="11" width="12.5703125" customWidth="1"/>
    <col min="12" max="12" width="17.85546875" customWidth="1"/>
  </cols>
  <sheetData>
    <row r="1" spans="1:12" ht="21" x14ac:dyDescent="0.35">
      <c r="A1" s="11" t="s">
        <v>48</v>
      </c>
    </row>
    <row r="2" spans="1:12" ht="15.75" thickBot="1" x14ac:dyDescent="0.3"/>
    <row r="3" spans="1:12" ht="15.75" thickBot="1" x14ac:dyDescent="0.3">
      <c r="E3" s="15" t="s">
        <v>37</v>
      </c>
      <c r="F3" s="16"/>
      <c r="G3" s="16">
        <v>318</v>
      </c>
      <c r="H3" s="16" t="s">
        <v>43</v>
      </c>
      <c r="I3" s="16"/>
      <c r="J3" s="17">
        <f>G3-F57-I57</f>
        <v>10</v>
      </c>
    </row>
    <row r="5" spans="1:12" ht="60" x14ac:dyDescent="0.25">
      <c r="A5" s="2" t="s">
        <v>0</v>
      </c>
      <c r="B5" s="2" t="s">
        <v>1</v>
      </c>
      <c r="C5" s="2" t="s">
        <v>2</v>
      </c>
      <c r="D5" s="18" t="s">
        <v>3</v>
      </c>
      <c r="E5" s="2" t="s">
        <v>39</v>
      </c>
      <c r="F5" s="6" t="s">
        <v>47</v>
      </c>
      <c r="G5" s="2" t="s">
        <v>42</v>
      </c>
      <c r="H5" s="2" t="s">
        <v>40</v>
      </c>
      <c r="I5" s="6" t="s">
        <v>51</v>
      </c>
      <c r="J5" s="6" t="s">
        <v>44</v>
      </c>
      <c r="K5" s="9" t="s">
        <v>38</v>
      </c>
      <c r="L5" s="9" t="s">
        <v>45</v>
      </c>
    </row>
    <row r="6" spans="1:12" x14ac:dyDescent="0.25">
      <c r="A6" s="3" t="s">
        <v>4</v>
      </c>
      <c r="B6" s="3" t="s">
        <v>5</v>
      </c>
      <c r="C6" s="3" t="s">
        <v>6</v>
      </c>
      <c r="D6" s="13">
        <v>701</v>
      </c>
      <c r="E6" s="2">
        <v>27</v>
      </c>
      <c r="F6" s="7">
        <v>3</v>
      </c>
      <c r="G6" s="2">
        <f>(D6*($G$3-$F$57))/$D$57</f>
        <v>31.388059701492537</v>
      </c>
      <c r="H6" s="2">
        <f>ROUND(G6,0)</f>
        <v>31</v>
      </c>
      <c r="I6" s="6">
        <f>IF(H6&gt;(E6-F6),E6-F6,H6)</f>
        <v>24</v>
      </c>
      <c r="J6" s="6">
        <v>1</v>
      </c>
      <c r="K6" s="9">
        <f>F6+I6+J6</f>
        <v>28</v>
      </c>
      <c r="L6" s="19">
        <f>K6*COSTI!B19</f>
        <v>26510.0608593332</v>
      </c>
    </row>
    <row r="7" spans="1:12" x14ac:dyDescent="0.25">
      <c r="A7" s="3" t="s">
        <v>7</v>
      </c>
      <c r="B7" s="3" t="s">
        <v>8</v>
      </c>
      <c r="C7" s="3" t="s">
        <v>9</v>
      </c>
      <c r="D7" s="13">
        <v>574</v>
      </c>
      <c r="E7" s="2">
        <v>1235</v>
      </c>
      <c r="F7" s="7">
        <v>3</v>
      </c>
      <c r="G7" s="2">
        <f>(D7*($G$3-$F$57))/$D$57</f>
        <v>25.701492537313431</v>
      </c>
      <c r="H7" s="2">
        <f>ROUND(G7,0)</f>
        <v>26</v>
      </c>
      <c r="I7" s="6">
        <f>IF(H7&gt;(E7-F7),E7-F7,H7)</f>
        <v>26</v>
      </c>
      <c r="J7" s="6">
        <v>2</v>
      </c>
      <c r="K7" s="9">
        <f>F7+I7+J7</f>
        <v>31</v>
      </c>
      <c r="L7" s="19">
        <f>K7*COSTI!$B$15</f>
        <v>50493.24871983342</v>
      </c>
    </row>
    <row r="8" spans="1:12" x14ac:dyDescent="0.25">
      <c r="A8" s="3" t="s">
        <v>7</v>
      </c>
      <c r="B8" s="3" t="s">
        <v>8</v>
      </c>
      <c r="C8" s="3" t="s">
        <v>10</v>
      </c>
      <c r="D8" s="13">
        <v>71</v>
      </c>
      <c r="E8" s="2">
        <v>27</v>
      </c>
      <c r="F8" s="7">
        <v>3</v>
      </c>
      <c r="G8" s="2">
        <f>(D8*($G$3-$F$57))/$D$57</f>
        <v>3.1791044776119404</v>
      </c>
      <c r="H8" s="2">
        <f>ROUND(G8,0)</f>
        <v>3</v>
      </c>
      <c r="I8" s="6">
        <f>IF(H8&gt;(E8-F8),E8-F8,H8)</f>
        <v>3</v>
      </c>
      <c r="J8" s="6"/>
      <c r="K8" s="9">
        <f>F8+I8+J8</f>
        <v>6</v>
      </c>
      <c r="L8" s="19">
        <f>K8*COSTI!$B$15</f>
        <v>9772.8868490000168</v>
      </c>
    </row>
    <row r="9" spans="1:12" x14ac:dyDescent="0.25">
      <c r="A9" s="3" t="s">
        <v>7</v>
      </c>
      <c r="B9" s="3" t="s">
        <v>5</v>
      </c>
      <c r="C9" s="3" t="s">
        <v>11</v>
      </c>
      <c r="D9" s="13">
        <v>584</v>
      </c>
      <c r="E9" s="2">
        <v>631</v>
      </c>
      <c r="F9" s="7">
        <v>3</v>
      </c>
      <c r="G9" s="2">
        <f>(D9*($G$3-$F$57))/$D$57</f>
        <v>26.149253731343283</v>
      </c>
      <c r="H9" s="2">
        <f>ROUND(G9,0)</f>
        <v>26</v>
      </c>
      <c r="I9" s="6">
        <f>IF(H9&gt;(E9-F9),E9-F9,H9)</f>
        <v>26</v>
      </c>
      <c r="J9" s="6">
        <v>2</v>
      </c>
      <c r="K9" s="9">
        <f>F9+I9+J9</f>
        <v>31</v>
      </c>
      <c r="L9" s="19">
        <f>K9*COSTI!$B$14</f>
        <v>65150.354534833285</v>
      </c>
    </row>
    <row r="10" spans="1:12" x14ac:dyDescent="0.25">
      <c r="A10" s="3" t="s">
        <v>7</v>
      </c>
      <c r="B10" s="3" t="s">
        <v>5</v>
      </c>
      <c r="C10" s="3" t="s">
        <v>12</v>
      </c>
      <c r="D10" s="13">
        <v>151</v>
      </c>
      <c r="E10" s="2">
        <v>195</v>
      </c>
      <c r="F10" s="7">
        <v>3</v>
      </c>
      <c r="G10" s="2">
        <f>(D10*($G$3-$F$57))/$D$57</f>
        <v>6.7611940298507465</v>
      </c>
      <c r="H10" s="2">
        <f>ROUND(G10,0)</f>
        <v>7</v>
      </c>
      <c r="I10" s="6">
        <f>IF(H10&gt;(E10-F10),E10-F10,H10)</f>
        <v>7</v>
      </c>
      <c r="J10" s="6">
        <v>1</v>
      </c>
      <c r="K10" s="9">
        <f>F10+I10+J10</f>
        <v>11</v>
      </c>
      <c r="L10" s="19">
        <f>K10*COSTI!$B$14</f>
        <v>23117.867738166649</v>
      </c>
    </row>
    <row r="11" spans="1:12" x14ac:dyDescent="0.25">
      <c r="A11" s="3" t="s">
        <v>7</v>
      </c>
      <c r="B11" s="3" t="s">
        <v>5</v>
      </c>
      <c r="C11" s="3" t="s">
        <v>13</v>
      </c>
      <c r="D11" s="13">
        <v>53</v>
      </c>
      <c r="E11" s="2">
        <v>54</v>
      </c>
      <c r="F11" s="7">
        <v>3</v>
      </c>
      <c r="G11" s="2">
        <f>(D11*($G$3-$F$57))/$D$57</f>
        <v>2.3731343283582089</v>
      </c>
      <c r="H11" s="2">
        <f>ROUND(G11,0)</f>
        <v>2</v>
      </c>
      <c r="I11" s="6">
        <f>IF(H11&gt;(E11-F11),E11-F11,H11)</f>
        <v>2</v>
      </c>
      <c r="J11" s="6"/>
      <c r="K11" s="9">
        <f>F11+I11+J11</f>
        <v>5</v>
      </c>
      <c r="L11" s="19">
        <f>K11*COSTI!$B$14</f>
        <v>10508.121699166659</v>
      </c>
    </row>
    <row r="12" spans="1:12" x14ac:dyDescent="0.25">
      <c r="A12" s="3" t="s">
        <v>7</v>
      </c>
      <c r="B12" s="3" t="s">
        <v>14</v>
      </c>
      <c r="C12" s="3" t="s">
        <v>11</v>
      </c>
      <c r="D12" s="13">
        <v>644</v>
      </c>
      <c r="E12" s="2">
        <v>2038</v>
      </c>
      <c r="F12" s="7">
        <v>3</v>
      </c>
      <c r="G12" s="2">
        <f>(D12*($G$3-$F$57))/$D$57</f>
        <v>28.835820895522389</v>
      </c>
      <c r="H12" s="2">
        <f>ROUND(G12,0)</f>
        <v>29</v>
      </c>
      <c r="I12" s="6">
        <f>IF(H12&gt;(E12-F12),E12-F12,H12)</f>
        <v>29</v>
      </c>
      <c r="J12" s="6">
        <v>2</v>
      </c>
      <c r="K12" s="9">
        <f>F12+I12+J12</f>
        <v>34</v>
      </c>
      <c r="L12" s="19">
        <f>K12*COSTI!$B$13</f>
        <v>58794.875949333204</v>
      </c>
    </row>
    <row r="13" spans="1:12" x14ac:dyDescent="0.25">
      <c r="A13" s="3" t="s">
        <v>7</v>
      </c>
      <c r="B13" s="3" t="s">
        <v>14</v>
      </c>
      <c r="C13" s="3" t="s">
        <v>12</v>
      </c>
      <c r="D13" s="13">
        <v>423</v>
      </c>
      <c r="E13" s="2">
        <v>1452</v>
      </c>
      <c r="F13" s="7">
        <v>3</v>
      </c>
      <c r="G13" s="2">
        <f>(D13*($G$3-$F$57))/$D$57</f>
        <v>18.940298507462686</v>
      </c>
      <c r="H13" s="2">
        <f>ROUND(G13,0)</f>
        <v>19</v>
      </c>
      <c r="I13" s="6">
        <f>IF(H13&gt;(E13-F13),E13-F13,H13)</f>
        <v>19</v>
      </c>
      <c r="J13" s="6">
        <v>1</v>
      </c>
      <c r="K13" s="9">
        <f>F13+I13+J13</f>
        <v>23</v>
      </c>
      <c r="L13" s="19">
        <f>K13*COSTI!$B$13</f>
        <v>39773.004318666579</v>
      </c>
    </row>
    <row r="14" spans="1:12" x14ac:dyDescent="0.25">
      <c r="A14" s="3" t="s">
        <v>7</v>
      </c>
      <c r="B14" s="3" t="s">
        <v>14</v>
      </c>
      <c r="C14" s="3" t="s">
        <v>15</v>
      </c>
      <c r="D14" s="13">
        <v>27</v>
      </c>
      <c r="E14" s="2">
        <v>115</v>
      </c>
      <c r="F14" s="7">
        <v>3</v>
      </c>
      <c r="G14" s="2">
        <f>(D14*($G$3-$F$57))/$D$57</f>
        <v>1.208955223880597</v>
      </c>
      <c r="H14" s="2">
        <f>ROUND(G14,0)</f>
        <v>1</v>
      </c>
      <c r="I14" s="6">
        <f>IF(H14&gt;(E14-F14),E14-F14,H14)</f>
        <v>1</v>
      </c>
      <c r="J14" s="6"/>
      <c r="K14" s="9">
        <f>F14+I14+J14</f>
        <v>4</v>
      </c>
      <c r="L14" s="19">
        <f>K14*COSTI!$B$13</f>
        <v>6917.0442293333181</v>
      </c>
    </row>
    <row r="15" spans="1:12" x14ac:dyDescent="0.25">
      <c r="A15" s="3" t="s">
        <v>7</v>
      </c>
      <c r="B15" s="3" t="s">
        <v>14</v>
      </c>
      <c r="C15" s="3" t="s">
        <v>13</v>
      </c>
      <c r="D15" s="13">
        <v>173</v>
      </c>
      <c r="E15" s="2">
        <v>538</v>
      </c>
      <c r="F15" s="7">
        <v>3</v>
      </c>
      <c r="G15" s="2">
        <f>(D15*($G$3-$F$57))/$D$57</f>
        <v>7.7462686567164178</v>
      </c>
      <c r="H15" s="2">
        <f>ROUND(G15,0)</f>
        <v>8</v>
      </c>
      <c r="I15" s="6">
        <f>IF(H15&gt;(E15-F15),E15-F15,H15)</f>
        <v>8</v>
      </c>
      <c r="J15" s="6">
        <v>1</v>
      </c>
      <c r="K15" s="9">
        <f>F15+I15+J15</f>
        <v>12</v>
      </c>
      <c r="L15" s="19">
        <f>K15*COSTI!$B$13</f>
        <v>20751.132687999954</v>
      </c>
    </row>
    <row r="16" spans="1:12" x14ac:dyDescent="0.25">
      <c r="A16" s="3" t="s">
        <v>16</v>
      </c>
      <c r="B16" s="3" t="s">
        <v>8</v>
      </c>
      <c r="C16" s="3" t="s">
        <v>17</v>
      </c>
      <c r="D16" s="13">
        <v>8</v>
      </c>
      <c r="E16" s="2">
        <v>24</v>
      </c>
      <c r="F16" s="7">
        <v>3</v>
      </c>
      <c r="G16" s="2">
        <f>(D16*($G$3-$F$57))/$D$57</f>
        <v>0.35820895522388058</v>
      </c>
      <c r="H16" s="2">
        <f>ROUND(G16,0)</f>
        <v>0</v>
      </c>
      <c r="I16" s="6">
        <f>IF(H16&gt;(E16-F16),E16-F16,H16)</f>
        <v>0</v>
      </c>
      <c r="J16" s="6"/>
      <c r="K16" s="9">
        <f>F16+I16+J16</f>
        <v>3</v>
      </c>
      <c r="L16" s="19">
        <f>K16*COSTI!$B$8</f>
        <v>3424.2373164999881</v>
      </c>
    </row>
    <row r="17" spans="1:12" x14ac:dyDescent="0.25">
      <c r="A17" s="3" t="s">
        <v>16</v>
      </c>
      <c r="B17" s="3" t="s">
        <v>8</v>
      </c>
      <c r="C17" s="3" t="s">
        <v>18</v>
      </c>
      <c r="D17" s="13">
        <v>4</v>
      </c>
      <c r="E17" s="2">
        <v>5</v>
      </c>
      <c r="F17" s="7">
        <v>3</v>
      </c>
      <c r="G17" s="2">
        <f>(D17*($G$3-$F$57))/$D$57</f>
        <v>0.17910447761194029</v>
      </c>
      <c r="H17" s="2">
        <f>ROUND(G17,0)</f>
        <v>0</v>
      </c>
      <c r="I17" s="6">
        <f>IF(H17&gt;(E17-F17),E17-F17,H17)</f>
        <v>0</v>
      </c>
      <c r="J17" s="6"/>
      <c r="K17" s="9">
        <f>F17+I17+J17</f>
        <v>3</v>
      </c>
      <c r="L17" s="19">
        <f>K17*COSTI!$B$8</f>
        <v>3424.2373164999881</v>
      </c>
    </row>
    <row r="18" spans="1:12" x14ac:dyDescent="0.25">
      <c r="A18" s="3" t="s">
        <v>16</v>
      </c>
      <c r="B18" s="3" t="s">
        <v>8</v>
      </c>
      <c r="C18" s="3" t="s">
        <v>19</v>
      </c>
      <c r="D18" s="13">
        <v>5</v>
      </c>
      <c r="E18" s="2">
        <v>7</v>
      </c>
      <c r="F18" s="7">
        <v>3</v>
      </c>
      <c r="G18" s="2">
        <f>(D18*($G$3-$F$57))/$D$57</f>
        <v>0.22388059701492538</v>
      </c>
      <c r="H18" s="2">
        <f>ROUND(G18,0)</f>
        <v>0</v>
      </c>
      <c r="I18" s="6">
        <f>IF(H18&gt;(E18-F18),E18-F18,H18)</f>
        <v>0</v>
      </c>
      <c r="J18" s="6"/>
      <c r="K18" s="9">
        <f>F18+I18+J18</f>
        <v>3</v>
      </c>
      <c r="L18" s="19">
        <f>K18*COSTI!$B$8</f>
        <v>3424.2373164999881</v>
      </c>
    </row>
    <row r="19" spans="1:12" x14ac:dyDescent="0.25">
      <c r="A19" s="3" t="s">
        <v>16</v>
      </c>
      <c r="B19" s="3" t="s">
        <v>8</v>
      </c>
      <c r="C19" s="3" t="s">
        <v>20</v>
      </c>
      <c r="D19" s="13">
        <v>3</v>
      </c>
      <c r="E19" s="2">
        <v>2</v>
      </c>
      <c r="F19" s="7">
        <v>2</v>
      </c>
      <c r="G19" s="2">
        <f>(D19*($G$3-$F$57))/$D$57</f>
        <v>0.13432835820895522</v>
      </c>
      <c r="H19" s="2">
        <f>ROUND(G19,0)</f>
        <v>0</v>
      </c>
      <c r="I19" s="6">
        <f>IF(H19&gt;(E19-F19),E19-F19,H19)</f>
        <v>0</v>
      </c>
      <c r="J19" s="6"/>
      <c r="K19" s="9">
        <f>F19+I19+J19</f>
        <v>2</v>
      </c>
      <c r="L19" s="19">
        <f>K19*COSTI!$B$8</f>
        <v>2282.8248776666587</v>
      </c>
    </row>
    <row r="20" spans="1:12" x14ac:dyDescent="0.25">
      <c r="A20" s="3" t="s">
        <v>16</v>
      </c>
      <c r="B20" s="3" t="s">
        <v>8</v>
      </c>
      <c r="C20" s="3" t="s">
        <v>21</v>
      </c>
      <c r="D20" s="13">
        <v>5</v>
      </c>
      <c r="E20" s="2">
        <v>1</v>
      </c>
      <c r="F20" s="7">
        <v>1</v>
      </c>
      <c r="G20" s="2">
        <f>(D20*($G$3-$F$57))/$D$57</f>
        <v>0.22388059701492538</v>
      </c>
      <c r="H20" s="2">
        <f>ROUND(G20,0)</f>
        <v>0</v>
      </c>
      <c r="I20" s="6">
        <f>IF(H20&gt;(E20-F20),E20-F20,H20)</f>
        <v>0</v>
      </c>
      <c r="J20" s="6"/>
      <c r="K20" s="9">
        <f>F20+I20+J20</f>
        <v>1</v>
      </c>
      <c r="L20" s="19">
        <f>K20*COSTI!$B$8</f>
        <v>1141.4124388333294</v>
      </c>
    </row>
    <row r="21" spans="1:12" x14ac:dyDescent="0.25">
      <c r="A21" s="3" t="s">
        <v>16</v>
      </c>
      <c r="B21" s="3" t="s">
        <v>5</v>
      </c>
      <c r="C21" s="3" t="s">
        <v>17</v>
      </c>
      <c r="D21" s="13">
        <v>33</v>
      </c>
      <c r="E21" s="2">
        <v>54</v>
      </c>
      <c r="F21" s="7">
        <v>3</v>
      </c>
      <c r="G21" s="2">
        <f>(D21*($G$3-$F$57))/$D$57</f>
        <v>1.4776119402985075</v>
      </c>
      <c r="H21" s="2">
        <f>ROUND(G21,0)</f>
        <v>1</v>
      </c>
      <c r="I21" s="6">
        <f>IF(H21&gt;(E21-F21),E21-F21,H21)</f>
        <v>1</v>
      </c>
      <c r="J21" s="6"/>
      <c r="K21" s="9">
        <f>F21+I21+J21</f>
        <v>4</v>
      </c>
      <c r="L21" s="19">
        <f>K21*COSTI!$B$7</f>
        <v>9317.7019833333616</v>
      </c>
    </row>
    <row r="22" spans="1:12" x14ac:dyDescent="0.25">
      <c r="A22" s="3" t="s">
        <v>16</v>
      </c>
      <c r="B22" s="3" t="s">
        <v>5</v>
      </c>
      <c r="C22" s="3" t="s">
        <v>22</v>
      </c>
      <c r="D22" s="13">
        <v>2</v>
      </c>
      <c r="E22" s="2">
        <v>2</v>
      </c>
      <c r="F22" s="7">
        <v>2</v>
      </c>
      <c r="G22" s="2">
        <f>(D22*($G$3-$F$57))/$D$57</f>
        <v>8.9552238805970144E-2</v>
      </c>
      <c r="H22" s="2">
        <f>ROUND(G22,0)</f>
        <v>0</v>
      </c>
      <c r="I22" s="6">
        <f>IF(H22&gt;(E22-F22),E22-F22,H22)</f>
        <v>0</v>
      </c>
      <c r="J22" s="6"/>
      <c r="K22" s="9">
        <f>F22+I22+J22</f>
        <v>2</v>
      </c>
      <c r="L22" s="19">
        <f>K22*COSTI!$B$7</f>
        <v>4658.8509916666808</v>
      </c>
    </row>
    <row r="23" spans="1:12" x14ac:dyDescent="0.25">
      <c r="A23" s="3" t="s">
        <v>16</v>
      </c>
      <c r="B23" s="3" t="s">
        <v>5</v>
      </c>
      <c r="C23" s="3" t="s">
        <v>18</v>
      </c>
      <c r="D23" s="13">
        <v>16</v>
      </c>
      <c r="E23" s="2">
        <v>36</v>
      </c>
      <c r="F23" s="7">
        <v>3</v>
      </c>
      <c r="G23" s="2">
        <f>(D23*($G$3-$F$57))/$D$57</f>
        <v>0.71641791044776115</v>
      </c>
      <c r="H23" s="2">
        <f>ROUND(G23,0)</f>
        <v>1</v>
      </c>
      <c r="I23" s="6">
        <f>IF(H23&gt;(E23-F23),E23-F23,H23)</f>
        <v>1</v>
      </c>
      <c r="J23" s="6"/>
      <c r="K23" s="9">
        <f>F23+I23+J23</f>
        <v>4</v>
      </c>
      <c r="L23" s="19">
        <f>K23*COSTI!$B$7</f>
        <v>9317.7019833333616</v>
      </c>
    </row>
    <row r="24" spans="1:12" x14ac:dyDescent="0.25">
      <c r="A24" s="3" t="s">
        <v>16</v>
      </c>
      <c r="B24" s="3" t="s">
        <v>5</v>
      </c>
      <c r="C24" s="3" t="s">
        <v>19</v>
      </c>
      <c r="D24" s="13">
        <v>42</v>
      </c>
      <c r="E24" s="2">
        <v>88</v>
      </c>
      <c r="F24" s="7">
        <v>3</v>
      </c>
      <c r="G24" s="2">
        <f>(D24*($G$3-$F$57))/$D$57</f>
        <v>1.8805970149253732</v>
      </c>
      <c r="H24" s="2">
        <f>ROUND(G24,0)</f>
        <v>2</v>
      </c>
      <c r="I24" s="6">
        <f>IF(H24&gt;(E24-F24),E24-F24,H24)</f>
        <v>2</v>
      </c>
      <c r="J24" s="6"/>
      <c r="K24" s="9">
        <f>F24+I24+J24</f>
        <v>5</v>
      </c>
      <c r="L24" s="19">
        <f>K24*COSTI!$B$7</f>
        <v>11647.127479166702</v>
      </c>
    </row>
    <row r="25" spans="1:12" x14ac:dyDescent="0.25">
      <c r="A25" s="3" t="s">
        <v>16</v>
      </c>
      <c r="B25" s="3" t="s">
        <v>5</v>
      </c>
      <c r="C25" s="3" t="s">
        <v>23</v>
      </c>
      <c r="D25" s="13">
        <v>5</v>
      </c>
      <c r="E25" s="2">
        <v>4</v>
      </c>
      <c r="F25" s="7">
        <v>3</v>
      </c>
      <c r="G25" s="2">
        <f>(D25*($G$3-$F$57))/$D$57</f>
        <v>0.22388059701492538</v>
      </c>
      <c r="H25" s="2">
        <f>ROUND(G25,0)</f>
        <v>0</v>
      </c>
      <c r="I25" s="6">
        <f>IF(H25&gt;(E25-F25),E25-F25,H25)</f>
        <v>0</v>
      </c>
      <c r="J25" s="6"/>
      <c r="K25" s="9">
        <f>F25+I25+J25</f>
        <v>3</v>
      </c>
      <c r="L25" s="19">
        <f>K25*COSTI!$B$7</f>
        <v>6988.2764875000212</v>
      </c>
    </row>
    <row r="26" spans="1:12" x14ac:dyDescent="0.25">
      <c r="A26" s="3" t="s">
        <v>16</v>
      </c>
      <c r="B26" s="3" t="s">
        <v>5</v>
      </c>
      <c r="C26" s="3" t="s">
        <v>20</v>
      </c>
      <c r="D26" s="13">
        <v>62</v>
      </c>
      <c r="E26" s="2">
        <v>105</v>
      </c>
      <c r="F26" s="7">
        <v>3</v>
      </c>
      <c r="G26" s="2">
        <f>(D26*($G$3-$F$57))/$D$57</f>
        <v>2.7761194029850746</v>
      </c>
      <c r="H26" s="2">
        <f>ROUND(G26,0)</f>
        <v>3</v>
      </c>
      <c r="I26" s="6">
        <f>IF(H26&gt;(E26-F26),E26-F26,H26)</f>
        <v>3</v>
      </c>
      <c r="J26" s="6"/>
      <c r="K26" s="9">
        <f>F26+I26+J26</f>
        <v>6</v>
      </c>
      <c r="L26" s="19">
        <f>K26*COSTI!$B$7</f>
        <v>13976.552975000042</v>
      </c>
    </row>
    <row r="27" spans="1:12" x14ac:dyDescent="0.25">
      <c r="A27" s="3" t="s">
        <v>16</v>
      </c>
      <c r="B27" s="3" t="s">
        <v>5</v>
      </c>
      <c r="C27" s="3" t="s">
        <v>21</v>
      </c>
      <c r="D27" s="13">
        <v>4</v>
      </c>
      <c r="E27" s="2">
        <v>1</v>
      </c>
      <c r="F27" s="7">
        <v>1</v>
      </c>
      <c r="G27" s="2">
        <f>(D27*($G$3-$F$57))/$D$57</f>
        <v>0.17910447761194029</v>
      </c>
      <c r="H27" s="2">
        <f>ROUND(G27,0)</f>
        <v>0</v>
      </c>
      <c r="I27" s="6">
        <f>IF(H27&gt;(E27-F27),E27-F27,H27)</f>
        <v>0</v>
      </c>
      <c r="J27" s="6"/>
      <c r="K27" s="9">
        <f>F27+I27+J27</f>
        <v>1</v>
      </c>
      <c r="L27" s="19">
        <f>K27*COSTI!$B$7</f>
        <v>2329.4254958333404</v>
      </c>
    </row>
    <row r="28" spans="1:12" x14ac:dyDescent="0.25">
      <c r="A28" s="3" t="s">
        <v>16</v>
      </c>
      <c r="B28" s="3" t="s">
        <v>14</v>
      </c>
      <c r="C28" s="3" t="s">
        <v>17</v>
      </c>
      <c r="D28" s="13">
        <v>85</v>
      </c>
      <c r="E28" s="2">
        <v>94</v>
      </c>
      <c r="F28" s="7">
        <v>3</v>
      </c>
      <c r="G28" s="2">
        <f>(D28*($G$3-$F$57))/$D$57</f>
        <v>3.8059701492537314</v>
      </c>
      <c r="H28" s="2">
        <f>ROUND(G28,0)</f>
        <v>4</v>
      </c>
      <c r="I28" s="6">
        <f>IF(H28&gt;(E28-F28),E28-F28,H28)</f>
        <v>4</v>
      </c>
      <c r="J28" s="6"/>
      <c r="K28" s="9">
        <f>F28+I28+J28</f>
        <v>7</v>
      </c>
      <c r="L28" s="19">
        <f>K28*COSTI!$B$6</f>
        <v>26566.840479666585</v>
      </c>
    </row>
    <row r="29" spans="1:12" x14ac:dyDescent="0.25">
      <c r="A29" s="3" t="s">
        <v>16</v>
      </c>
      <c r="B29" s="3" t="s">
        <v>14</v>
      </c>
      <c r="C29" s="3" t="s">
        <v>25</v>
      </c>
      <c r="D29" s="13">
        <v>9</v>
      </c>
      <c r="E29" s="2">
        <v>5</v>
      </c>
      <c r="F29" s="7">
        <v>3</v>
      </c>
      <c r="G29" s="2">
        <f>(D29*($G$3-$F$57))/$D$57</f>
        <v>0.40298507462686567</v>
      </c>
      <c r="H29" s="2">
        <f>ROUND(G29,0)</f>
        <v>0</v>
      </c>
      <c r="I29" s="6">
        <f>IF(H29&gt;(E29-F29),E29-F29,H29)</f>
        <v>0</v>
      </c>
      <c r="J29" s="6"/>
      <c r="K29" s="9">
        <f>F29+I29+J29</f>
        <v>3</v>
      </c>
      <c r="L29" s="19">
        <f>K29*COSTI!$B$6</f>
        <v>11385.788776999965</v>
      </c>
    </row>
    <row r="30" spans="1:12" x14ac:dyDescent="0.25">
      <c r="A30" s="3" t="s">
        <v>16</v>
      </c>
      <c r="B30" s="3" t="s">
        <v>14</v>
      </c>
      <c r="C30" s="3" t="s">
        <v>22</v>
      </c>
      <c r="D30" s="13">
        <v>14</v>
      </c>
      <c r="E30" s="2">
        <v>21</v>
      </c>
      <c r="F30" s="7">
        <v>3</v>
      </c>
      <c r="G30" s="2">
        <f>(D30*($G$3-$F$57))/$D$57</f>
        <v>0.62686567164179108</v>
      </c>
      <c r="H30" s="2">
        <f>ROUND(G30,0)</f>
        <v>1</v>
      </c>
      <c r="I30" s="6">
        <f>IF(H30&gt;(E30-F30),E30-F30,H30)</f>
        <v>1</v>
      </c>
      <c r="J30" s="6"/>
      <c r="K30" s="9">
        <f>F30+I30+J30</f>
        <v>4</v>
      </c>
      <c r="L30" s="19">
        <f>K30*COSTI!$B$6</f>
        <v>15181.05170266662</v>
      </c>
    </row>
    <row r="31" spans="1:12" x14ac:dyDescent="0.25">
      <c r="A31" s="3" t="s">
        <v>16</v>
      </c>
      <c r="B31" s="3" t="s">
        <v>14</v>
      </c>
      <c r="C31" s="3" t="s">
        <v>18</v>
      </c>
      <c r="D31" s="13">
        <v>44</v>
      </c>
      <c r="E31" s="2">
        <v>77</v>
      </c>
      <c r="F31" s="7">
        <v>3</v>
      </c>
      <c r="G31" s="2">
        <f>(D31*($G$3-$F$57))/$D$57</f>
        <v>1.9701492537313432</v>
      </c>
      <c r="H31" s="2">
        <f>ROUND(G31,0)</f>
        <v>2</v>
      </c>
      <c r="I31" s="6">
        <f>IF(H31&gt;(E31-F31),E31-F31,H31)</f>
        <v>2</v>
      </c>
      <c r="J31" s="6"/>
      <c r="K31" s="9">
        <f>F31+I31+J31</f>
        <v>5</v>
      </c>
      <c r="L31" s="19">
        <f>K31*COSTI!$B$6</f>
        <v>18976.314628333275</v>
      </c>
    </row>
    <row r="32" spans="1:12" x14ac:dyDescent="0.25">
      <c r="A32" s="3" t="s">
        <v>16</v>
      </c>
      <c r="B32" s="3" t="s">
        <v>14</v>
      </c>
      <c r="C32" s="3" t="s">
        <v>19</v>
      </c>
      <c r="D32" s="13">
        <v>68</v>
      </c>
      <c r="E32" s="2">
        <v>114</v>
      </c>
      <c r="F32" s="7">
        <v>3</v>
      </c>
      <c r="G32" s="2">
        <f>(D32*($G$3-$F$57))/$D$57</f>
        <v>3.044776119402985</v>
      </c>
      <c r="H32" s="2">
        <f>ROUND(G32,0)</f>
        <v>3</v>
      </c>
      <c r="I32" s="6">
        <f>IF(H32&gt;(E32-F32),E32-F32,H32)</f>
        <v>3</v>
      </c>
      <c r="J32" s="6"/>
      <c r="K32" s="9">
        <f>F32+I32+J32</f>
        <v>6</v>
      </c>
      <c r="L32" s="19">
        <f>K32*COSTI!$B$6</f>
        <v>22771.57755399993</v>
      </c>
    </row>
    <row r="33" spans="1:12" x14ac:dyDescent="0.25">
      <c r="A33" s="3" t="s">
        <v>16</v>
      </c>
      <c r="B33" s="3" t="s">
        <v>14</v>
      </c>
      <c r="C33" s="3" t="s">
        <v>27</v>
      </c>
      <c r="D33" s="13">
        <v>2</v>
      </c>
      <c r="E33" s="2">
        <v>3</v>
      </c>
      <c r="F33" s="7">
        <v>3</v>
      </c>
      <c r="G33" s="2">
        <f>(D33*($G$3-$F$57))/$D$57</f>
        <v>8.9552238805970144E-2</v>
      </c>
      <c r="H33" s="2">
        <f>ROUND(G33,0)</f>
        <v>0</v>
      </c>
      <c r="I33" s="6">
        <f>IF(H33&gt;(E33-F33),E33-F33,H33)</f>
        <v>0</v>
      </c>
      <c r="J33" s="6"/>
      <c r="K33" s="9">
        <f>F33+I33+J33</f>
        <v>3</v>
      </c>
      <c r="L33" s="19">
        <f>K33*COSTI!$B$6</f>
        <v>11385.788776999965</v>
      </c>
    </row>
    <row r="34" spans="1:12" x14ac:dyDescent="0.25">
      <c r="A34" s="3" t="s">
        <v>16</v>
      </c>
      <c r="B34" s="3" t="s">
        <v>14</v>
      </c>
      <c r="C34" s="3" t="s">
        <v>28</v>
      </c>
      <c r="D34" s="13">
        <v>1</v>
      </c>
      <c r="E34" s="2">
        <v>1</v>
      </c>
      <c r="F34" s="7">
        <v>1</v>
      </c>
      <c r="G34" s="2">
        <f>(D34*($G$3-$F$57))/$D$57</f>
        <v>4.4776119402985072E-2</v>
      </c>
      <c r="H34" s="2">
        <f>ROUND(G34,0)</f>
        <v>0</v>
      </c>
      <c r="I34" s="6">
        <f>IF(H34&gt;(E34-F34),E34-F34,H34)</f>
        <v>0</v>
      </c>
      <c r="J34" s="6"/>
      <c r="K34" s="9">
        <f>F34+I34+J34</f>
        <v>1</v>
      </c>
      <c r="L34" s="19">
        <f>K34*COSTI!$B$6</f>
        <v>3795.2629256666551</v>
      </c>
    </row>
    <row r="35" spans="1:12" x14ac:dyDescent="0.25">
      <c r="A35" s="3" t="s">
        <v>16</v>
      </c>
      <c r="B35" s="3" t="s">
        <v>14</v>
      </c>
      <c r="C35" s="3" t="s">
        <v>29</v>
      </c>
      <c r="D35" s="13">
        <v>10</v>
      </c>
      <c r="E35" s="2">
        <v>8</v>
      </c>
      <c r="F35" s="7">
        <v>3</v>
      </c>
      <c r="G35" s="2">
        <f>(D35*($G$3-$F$57))/$D$57</f>
        <v>0.44776119402985076</v>
      </c>
      <c r="H35" s="2">
        <f>ROUND(G35,0)</f>
        <v>0</v>
      </c>
      <c r="I35" s="6">
        <f>IF(H35&gt;(E35-F35),E35-F35,H35)</f>
        <v>0</v>
      </c>
      <c r="J35" s="6"/>
      <c r="K35" s="9">
        <f>F35+I35+J35</f>
        <v>3</v>
      </c>
      <c r="L35" s="19">
        <f>K35*COSTI!$B$6</f>
        <v>11385.788776999965</v>
      </c>
    </row>
    <row r="36" spans="1:12" x14ac:dyDescent="0.25">
      <c r="A36" s="3" t="s">
        <v>16</v>
      </c>
      <c r="B36" s="3" t="s">
        <v>14</v>
      </c>
      <c r="C36" s="3" t="s">
        <v>30</v>
      </c>
      <c r="D36" s="13">
        <v>1</v>
      </c>
      <c r="E36" s="2">
        <v>1</v>
      </c>
      <c r="F36" s="7">
        <v>1</v>
      </c>
      <c r="G36" s="2">
        <f>(D36*($G$3-$F$57))/$D$57</f>
        <v>4.4776119402985072E-2</v>
      </c>
      <c r="H36" s="2">
        <f>ROUND(G36,0)</f>
        <v>0</v>
      </c>
      <c r="I36" s="6">
        <f>IF(H36&gt;(E36-F36),E36-F36,H36)</f>
        <v>0</v>
      </c>
      <c r="J36" s="6"/>
      <c r="K36" s="9">
        <f>F36+I36+J36</f>
        <v>1</v>
      </c>
      <c r="L36" s="19">
        <f>K36*COSTI!$B$6</f>
        <v>3795.2629256666551</v>
      </c>
    </row>
    <row r="37" spans="1:12" x14ac:dyDescent="0.25">
      <c r="A37" s="3" t="s">
        <v>16</v>
      </c>
      <c r="B37" s="3" t="s">
        <v>14</v>
      </c>
      <c r="C37" s="3" t="s">
        <v>31</v>
      </c>
      <c r="D37" s="13">
        <v>4</v>
      </c>
      <c r="E37" s="2">
        <v>2</v>
      </c>
      <c r="F37" s="7">
        <v>2</v>
      </c>
      <c r="G37" s="2">
        <f>(D37*($G$3-$F$57))/$D$57</f>
        <v>0.17910447761194029</v>
      </c>
      <c r="H37" s="2">
        <f>ROUND(G37,0)</f>
        <v>0</v>
      </c>
      <c r="I37" s="6">
        <f>IF(H37&gt;(E37-F37),E37-F37,H37)</f>
        <v>0</v>
      </c>
      <c r="J37" s="6"/>
      <c r="K37" s="9">
        <f>F37+I37+J37</f>
        <v>2</v>
      </c>
      <c r="L37" s="19">
        <f>K37*COSTI!$B$6</f>
        <v>7590.5258513333101</v>
      </c>
    </row>
    <row r="38" spans="1:12" x14ac:dyDescent="0.25">
      <c r="A38" s="3" t="s">
        <v>16</v>
      </c>
      <c r="B38" s="3" t="s">
        <v>14</v>
      </c>
      <c r="C38" s="3" t="s">
        <v>20</v>
      </c>
      <c r="D38" s="13">
        <v>4</v>
      </c>
      <c r="E38" s="2">
        <v>11</v>
      </c>
      <c r="F38" s="7">
        <v>3</v>
      </c>
      <c r="G38" s="2">
        <f>(D38*($G$3-$F$57))/$D$57</f>
        <v>0.17910447761194029</v>
      </c>
      <c r="H38" s="2">
        <f>ROUND(G38,0)</f>
        <v>0</v>
      </c>
      <c r="I38" s="6">
        <f>IF(H38&gt;(E38-F38),E38-F38,H38)</f>
        <v>0</v>
      </c>
      <c r="J38" s="6"/>
      <c r="K38" s="9">
        <f>F38+I38+J38</f>
        <v>3</v>
      </c>
      <c r="L38" s="19">
        <f>K38*COSTI!$B$6</f>
        <v>11385.788776999965</v>
      </c>
    </row>
    <row r="39" spans="1:12" x14ac:dyDescent="0.25">
      <c r="A39" s="3" t="s">
        <v>16</v>
      </c>
      <c r="B39" s="3" t="s">
        <v>14</v>
      </c>
      <c r="C39" s="3" t="s">
        <v>32</v>
      </c>
      <c r="D39" s="13">
        <v>34</v>
      </c>
      <c r="E39" s="2">
        <v>34</v>
      </c>
      <c r="F39" s="7">
        <v>3</v>
      </c>
      <c r="G39" s="2">
        <f>(D39*($G$3-$F$57))/$D$57</f>
        <v>1.5223880597014925</v>
      </c>
      <c r="H39" s="2">
        <f>ROUND(G39,0)</f>
        <v>2</v>
      </c>
      <c r="I39" s="6">
        <f>IF(H39&gt;(E39-F39),E39-F39,H39)</f>
        <v>2</v>
      </c>
      <c r="J39" s="6"/>
      <c r="K39" s="9">
        <f>F39+I39+J39</f>
        <v>5</v>
      </c>
      <c r="L39" s="19">
        <f>K39*COSTI!$B$6</f>
        <v>18976.314628333275</v>
      </c>
    </row>
    <row r="40" spans="1:12" x14ac:dyDescent="0.25">
      <c r="A40" s="3" t="s">
        <v>16</v>
      </c>
      <c r="B40" s="3" t="s">
        <v>14</v>
      </c>
      <c r="C40" s="3" t="s">
        <v>49</v>
      </c>
      <c r="D40" s="13">
        <v>0</v>
      </c>
      <c r="E40" s="2">
        <v>1</v>
      </c>
      <c r="F40" s="7">
        <v>1</v>
      </c>
      <c r="G40" s="2">
        <f>(D40*($G$3-$F$57))/$D$57</f>
        <v>0</v>
      </c>
      <c r="H40" s="2">
        <f>ROUND(G40,0)</f>
        <v>0</v>
      </c>
      <c r="I40" s="6">
        <f>IF(H40&gt;(E40-F40),E40-F40,H40)</f>
        <v>0</v>
      </c>
      <c r="J40" s="6"/>
      <c r="K40" s="9">
        <f>F40+I40+J40</f>
        <v>1</v>
      </c>
      <c r="L40" s="19">
        <f>K40*COSTI!$B$6</f>
        <v>3795.2629256666551</v>
      </c>
    </row>
    <row r="41" spans="1:12" x14ac:dyDescent="0.25">
      <c r="A41" s="3" t="s">
        <v>16</v>
      </c>
      <c r="B41" s="3" t="s">
        <v>14</v>
      </c>
      <c r="C41" s="3" t="s">
        <v>21</v>
      </c>
      <c r="D41" s="13">
        <v>20</v>
      </c>
      <c r="E41" s="2">
        <v>9</v>
      </c>
      <c r="F41" s="7">
        <v>3</v>
      </c>
      <c r="G41" s="2">
        <f>(D41*($G$3-$F$57))/$D$57</f>
        <v>0.89552238805970152</v>
      </c>
      <c r="H41" s="2">
        <f>ROUND(G41,0)</f>
        <v>1</v>
      </c>
      <c r="I41" s="6">
        <f>IF(H41&gt;(E41-F41),E41-F41,H41)</f>
        <v>1</v>
      </c>
      <c r="J41" s="6"/>
      <c r="K41" s="9">
        <f>F41+I41+J41</f>
        <v>4</v>
      </c>
      <c r="L41" s="19">
        <f>K41*COSTI!$B$6</f>
        <v>15181.05170266662</v>
      </c>
    </row>
    <row r="42" spans="1:12" x14ac:dyDescent="0.25">
      <c r="A42" s="3" t="s">
        <v>16</v>
      </c>
      <c r="B42" s="3" t="s">
        <v>33</v>
      </c>
      <c r="C42" s="3" t="s">
        <v>17</v>
      </c>
      <c r="D42" s="13">
        <v>71</v>
      </c>
      <c r="E42" s="2">
        <v>97</v>
      </c>
      <c r="F42" s="7">
        <v>3</v>
      </c>
      <c r="G42" s="2">
        <f>(D42*($G$3-$F$57))/$D$57</f>
        <v>3.1791044776119404</v>
      </c>
      <c r="H42" s="2">
        <f>ROUND(G42,0)</f>
        <v>3</v>
      </c>
      <c r="I42" s="6">
        <f>IF(H42&gt;(E42-F42),E42-F42,H42)</f>
        <v>3</v>
      </c>
      <c r="J42" s="6"/>
      <c r="K42" s="9">
        <f>F42+I42+J42</f>
        <v>6</v>
      </c>
      <c r="L42" s="19">
        <f>K42*COSTI!$B$5</f>
        <v>14973.746930999987</v>
      </c>
    </row>
    <row r="43" spans="1:12" x14ac:dyDescent="0.25">
      <c r="A43" s="3" t="s">
        <v>16</v>
      </c>
      <c r="B43" s="3" t="s">
        <v>33</v>
      </c>
      <c r="C43" s="3" t="s">
        <v>34</v>
      </c>
      <c r="D43" s="13">
        <v>1</v>
      </c>
      <c r="E43" s="2">
        <v>2</v>
      </c>
      <c r="F43" s="7">
        <v>2</v>
      </c>
      <c r="G43" s="2">
        <f>(D43*($G$3-$F$57))/$D$57</f>
        <v>4.4776119402985072E-2</v>
      </c>
      <c r="H43" s="2">
        <f>ROUND(G43,0)</f>
        <v>0</v>
      </c>
      <c r="I43" s="6">
        <f>IF(H43&gt;(E43-F43),E43-F43,H43)</f>
        <v>0</v>
      </c>
      <c r="J43" s="6"/>
      <c r="K43" s="9">
        <f>F43+I43+J43</f>
        <v>2</v>
      </c>
      <c r="L43" s="19">
        <f>K43*COSTI!$B$5</f>
        <v>4991.2489769999956</v>
      </c>
    </row>
    <row r="44" spans="1:12" x14ac:dyDescent="0.25">
      <c r="A44" s="3" t="s">
        <v>16</v>
      </c>
      <c r="B44" s="3" t="s">
        <v>33</v>
      </c>
      <c r="C44" s="3" t="s">
        <v>25</v>
      </c>
      <c r="D44" s="13">
        <v>15</v>
      </c>
      <c r="E44" s="2">
        <v>49</v>
      </c>
      <c r="F44" s="7">
        <v>3</v>
      </c>
      <c r="G44" s="2">
        <f>(D44*($G$3-$F$57))/$D$57</f>
        <v>0.67164179104477617</v>
      </c>
      <c r="H44" s="2">
        <f>ROUND(G44,0)</f>
        <v>1</v>
      </c>
      <c r="I44" s="6">
        <f>IF(H44&gt;(E44-F44),E44-F44,H44)</f>
        <v>1</v>
      </c>
      <c r="J44" s="6"/>
      <c r="K44" s="9">
        <f>F44+I44+J44</f>
        <v>4</v>
      </c>
      <c r="L44" s="19">
        <f>K44*COSTI!$B$5</f>
        <v>9982.4979539999913</v>
      </c>
    </row>
    <row r="45" spans="1:12" x14ac:dyDescent="0.25">
      <c r="A45" s="3" t="s">
        <v>16</v>
      </c>
      <c r="B45" s="3" t="s">
        <v>33</v>
      </c>
      <c r="C45" s="3" t="s">
        <v>22</v>
      </c>
      <c r="D45" s="13">
        <v>38</v>
      </c>
      <c r="E45" s="2">
        <v>108</v>
      </c>
      <c r="F45" s="7">
        <v>3</v>
      </c>
      <c r="G45" s="2">
        <f>(D45*($G$3-$F$57))/$D$57</f>
        <v>1.7014925373134329</v>
      </c>
      <c r="H45" s="2">
        <f>ROUND(G45,0)</f>
        <v>2</v>
      </c>
      <c r="I45" s="6">
        <f>IF(H45&gt;(E45-F45),E45-F45,H45)</f>
        <v>2</v>
      </c>
      <c r="J45" s="6"/>
      <c r="K45" s="9">
        <f>F45+I45+J45</f>
        <v>5</v>
      </c>
      <c r="L45" s="19">
        <f>K45*COSTI!$B$5</f>
        <v>12478.122442499989</v>
      </c>
    </row>
    <row r="46" spans="1:12" x14ac:dyDescent="0.25">
      <c r="A46" s="3" t="s">
        <v>16</v>
      </c>
      <c r="B46" s="3" t="s">
        <v>33</v>
      </c>
      <c r="C46" s="3" t="s">
        <v>18</v>
      </c>
      <c r="D46" s="13">
        <v>27</v>
      </c>
      <c r="E46" s="2">
        <v>42</v>
      </c>
      <c r="F46" s="7">
        <v>3</v>
      </c>
      <c r="G46" s="2">
        <f>(D46*($G$3-$F$57))/$D$57</f>
        <v>1.208955223880597</v>
      </c>
      <c r="H46" s="2">
        <f>ROUND(G46,0)</f>
        <v>1</v>
      </c>
      <c r="I46" s="6">
        <f>IF(H46&gt;(E46-F46),E46-F46,H46)</f>
        <v>1</v>
      </c>
      <c r="J46" s="6"/>
      <c r="K46" s="9">
        <f>F46+I46+J46</f>
        <v>4</v>
      </c>
      <c r="L46" s="19">
        <f>K46*COSTI!$B$5</f>
        <v>9982.4979539999913</v>
      </c>
    </row>
    <row r="47" spans="1:12" x14ac:dyDescent="0.25">
      <c r="A47" s="3" t="s">
        <v>16</v>
      </c>
      <c r="B47" s="3" t="s">
        <v>33</v>
      </c>
      <c r="C47" s="3" t="s">
        <v>19</v>
      </c>
      <c r="D47" s="13">
        <v>55</v>
      </c>
      <c r="E47" s="2">
        <v>72</v>
      </c>
      <c r="F47" s="7">
        <v>3</v>
      </c>
      <c r="G47" s="2">
        <f>(D47*($G$3-$F$57))/$D$57</f>
        <v>2.4626865671641789</v>
      </c>
      <c r="H47" s="2">
        <f>ROUND(G47,0)</f>
        <v>2</v>
      </c>
      <c r="I47" s="6">
        <f>IF(H47&gt;(E47-F47),E47-F47,H47)</f>
        <v>2</v>
      </c>
      <c r="J47" s="6"/>
      <c r="K47" s="9">
        <f>F47+I47+J47</f>
        <v>5</v>
      </c>
      <c r="L47" s="19">
        <f>K47*COSTI!$B$5</f>
        <v>12478.122442499989</v>
      </c>
    </row>
    <row r="48" spans="1:12" x14ac:dyDescent="0.25">
      <c r="A48" s="3" t="s">
        <v>16</v>
      </c>
      <c r="B48" s="3" t="s">
        <v>33</v>
      </c>
      <c r="C48" s="3" t="s">
        <v>35</v>
      </c>
      <c r="D48" s="13">
        <v>1</v>
      </c>
      <c r="E48" s="2">
        <v>6</v>
      </c>
      <c r="F48" s="7">
        <v>3</v>
      </c>
      <c r="G48" s="2">
        <f>(D48*($G$3-$F$57))/$D$57</f>
        <v>4.4776119402985072E-2</v>
      </c>
      <c r="H48" s="2">
        <f>ROUND(G48,0)</f>
        <v>0</v>
      </c>
      <c r="I48" s="6">
        <f>IF(H48&gt;(E48-F48),E48-F48,H48)</f>
        <v>0</v>
      </c>
      <c r="J48" s="6"/>
      <c r="K48" s="9">
        <f>F48+I48+J48</f>
        <v>3</v>
      </c>
      <c r="L48" s="19">
        <f>K48*COSTI!$B$5</f>
        <v>7486.8734654999935</v>
      </c>
    </row>
    <row r="49" spans="1:12" x14ac:dyDescent="0.25">
      <c r="A49" s="3" t="s">
        <v>16</v>
      </c>
      <c r="B49" s="3" t="s">
        <v>33</v>
      </c>
      <c r="C49" s="3" t="s">
        <v>27</v>
      </c>
      <c r="D49" s="13">
        <v>1</v>
      </c>
      <c r="E49" s="2">
        <v>4</v>
      </c>
      <c r="F49" s="7">
        <v>3</v>
      </c>
      <c r="G49" s="2">
        <f>(D49*($G$3-$F$57))/$D$57</f>
        <v>4.4776119402985072E-2</v>
      </c>
      <c r="H49" s="2">
        <f>ROUND(G49,0)</f>
        <v>0</v>
      </c>
      <c r="I49" s="6">
        <f>IF(H49&gt;(E49-F49),E49-F49,H49)</f>
        <v>0</v>
      </c>
      <c r="J49" s="6"/>
      <c r="K49" s="9">
        <f>F49+I49+J49</f>
        <v>3</v>
      </c>
      <c r="L49" s="19">
        <f>K49*COSTI!$B$5</f>
        <v>7486.8734654999935</v>
      </c>
    </row>
    <row r="50" spans="1:12" x14ac:dyDescent="0.25">
      <c r="A50" s="3" t="s">
        <v>16</v>
      </c>
      <c r="B50" s="3" t="s">
        <v>33</v>
      </c>
      <c r="C50" s="3" t="s">
        <v>28</v>
      </c>
      <c r="D50" s="13">
        <v>1</v>
      </c>
      <c r="E50" s="2">
        <v>1</v>
      </c>
      <c r="F50" s="7">
        <v>1</v>
      </c>
      <c r="G50" s="2">
        <f>(D50*($G$3-$F$57))/$D$57</f>
        <v>4.4776119402985072E-2</v>
      </c>
      <c r="H50" s="2">
        <f>ROUND(G50,0)</f>
        <v>0</v>
      </c>
      <c r="I50" s="6">
        <f>IF(H50&gt;(E50-F50),E50-F50,H50)</f>
        <v>0</v>
      </c>
      <c r="J50" s="6"/>
      <c r="K50" s="9">
        <f>F50+I50+J50</f>
        <v>1</v>
      </c>
      <c r="L50" s="19">
        <f>K50*COSTI!$B$5</f>
        <v>2495.6244884999978</v>
      </c>
    </row>
    <row r="51" spans="1:12" x14ac:dyDescent="0.25">
      <c r="A51" s="3" t="s">
        <v>16</v>
      </c>
      <c r="B51" s="3" t="s">
        <v>33</v>
      </c>
      <c r="C51" s="3" t="s">
        <v>50</v>
      </c>
      <c r="D51" s="13">
        <v>0</v>
      </c>
      <c r="E51" s="2">
        <v>1</v>
      </c>
      <c r="F51" s="7">
        <v>1</v>
      </c>
      <c r="G51" s="2">
        <f>(D51*($G$3-$F$57))/$D$57</f>
        <v>0</v>
      </c>
      <c r="H51" s="2">
        <f>ROUND(G51,0)</f>
        <v>0</v>
      </c>
      <c r="I51" s="6">
        <f>IF(H51&gt;(E51-F51),E51-F51,H51)</f>
        <v>0</v>
      </c>
      <c r="J51" s="6"/>
      <c r="K51" s="9">
        <f>F51+I51+J51</f>
        <v>1</v>
      </c>
      <c r="L51" s="19">
        <f>K51*COSTI!$B$5</f>
        <v>2495.6244884999978</v>
      </c>
    </row>
    <row r="52" spans="1:12" x14ac:dyDescent="0.25">
      <c r="A52" s="3" t="s">
        <v>16</v>
      </c>
      <c r="B52" s="3" t="s">
        <v>33</v>
      </c>
      <c r="C52" s="3" t="s">
        <v>29</v>
      </c>
      <c r="D52" s="13">
        <v>5</v>
      </c>
      <c r="E52" s="2">
        <v>12</v>
      </c>
      <c r="F52" s="7">
        <v>3</v>
      </c>
      <c r="G52" s="2">
        <f>(D52*($G$3-$F$57))/$D$57</f>
        <v>0.22388059701492538</v>
      </c>
      <c r="H52" s="2">
        <f>ROUND(G52,0)</f>
        <v>0</v>
      </c>
      <c r="I52" s="6">
        <f>IF(H52&gt;(E52-F52),E52-F52,H52)</f>
        <v>0</v>
      </c>
      <c r="J52" s="6"/>
      <c r="K52" s="9">
        <f>F52+I52+J52</f>
        <v>3</v>
      </c>
      <c r="L52" s="19">
        <f>K52*COSTI!$B$5</f>
        <v>7486.8734654999935</v>
      </c>
    </row>
    <row r="53" spans="1:12" x14ac:dyDescent="0.25">
      <c r="A53" s="3" t="s">
        <v>16</v>
      </c>
      <c r="B53" s="3" t="s">
        <v>33</v>
      </c>
      <c r="C53" s="3" t="s">
        <v>30</v>
      </c>
      <c r="D53" s="13">
        <v>4</v>
      </c>
      <c r="E53" s="2">
        <v>14</v>
      </c>
      <c r="F53" s="7">
        <v>3</v>
      </c>
      <c r="G53" s="2">
        <f>(D53*($G$3-$F$57))/$D$57</f>
        <v>0.17910447761194029</v>
      </c>
      <c r="H53" s="2">
        <f>ROUND(G53,0)</f>
        <v>0</v>
      </c>
      <c r="I53" s="6">
        <f>IF(H53&gt;(E53-F53),E53-F53,H53)</f>
        <v>0</v>
      </c>
      <c r="J53" s="6"/>
      <c r="K53" s="9">
        <f>F53+I53+J53</f>
        <v>3</v>
      </c>
      <c r="L53" s="19">
        <f>K53*COSTI!$B$5</f>
        <v>7486.8734654999935</v>
      </c>
    </row>
    <row r="54" spans="1:12" x14ac:dyDescent="0.25">
      <c r="A54" s="3" t="s">
        <v>16</v>
      </c>
      <c r="B54" s="3" t="s">
        <v>33</v>
      </c>
      <c r="C54" s="3" t="s">
        <v>32</v>
      </c>
      <c r="D54" s="13">
        <v>23</v>
      </c>
      <c r="E54" s="2">
        <v>21</v>
      </c>
      <c r="F54" s="7">
        <v>3</v>
      </c>
      <c r="G54" s="2">
        <f>(D54*($G$3-$F$57))/$D$57</f>
        <v>1.0298507462686568</v>
      </c>
      <c r="H54" s="2">
        <f>ROUND(G54,0)</f>
        <v>1</v>
      </c>
      <c r="I54" s="6">
        <f>IF(H54&gt;(E54-F54),E54-F54,H54)</f>
        <v>1</v>
      </c>
      <c r="J54" s="6"/>
      <c r="K54" s="9">
        <f>F54+I54+J54</f>
        <v>4</v>
      </c>
      <c r="L54" s="19">
        <f>K54*COSTI!$B$5</f>
        <v>9982.4979539999913</v>
      </c>
    </row>
    <row r="55" spans="1:12" x14ac:dyDescent="0.25">
      <c r="A55" s="3" t="s">
        <v>16</v>
      </c>
      <c r="B55" s="3" t="s">
        <v>33</v>
      </c>
      <c r="C55" s="3" t="s">
        <v>21</v>
      </c>
      <c r="D55" s="13">
        <v>26</v>
      </c>
      <c r="E55" s="2">
        <v>59</v>
      </c>
      <c r="F55" s="7">
        <v>3</v>
      </c>
      <c r="G55" s="2">
        <f>(D55*($G$3-$F$57))/$D$57</f>
        <v>1.164179104477612</v>
      </c>
      <c r="H55" s="2">
        <f>ROUND(G55,0)</f>
        <v>1</v>
      </c>
      <c r="I55" s="6">
        <f>IF(H55&gt;(E55-F55),E55-F55,H55)</f>
        <v>1</v>
      </c>
      <c r="J55" s="6"/>
      <c r="K55" s="9">
        <f>F55+I55+J55</f>
        <v>4</v>
      </c>
      <c r="L55" s="19">
        <f>K55*COSTI!$B$5</f>
        <v>9982.4979539999913</v>
      </c>
    </row>
    <row r="56" spans="1:12" x14ac:dyDescent="0.25">
      <c r="K56" s="5"/>
    </row>
    <row r="57" spans="1:12" x14ac:dyDescent="0.25">
      <c r="C57" s="1" t="s">
        <v>36</v>
      </c>
      <c r="D57" s="14">
        <f>SUM(D6:D55)</f>
        <v>4154</v>
      </c>
      <c r="E57" s="4">
        <f>SUM(E6:E56)</f>
        <v>7510</v>
      </c>
      <c r="F57" s="8">
        <f>SUM(F6:F55)</f>
        <v>132</v>
      </c>
      <c r="G57" s="4">
        <f>SUM(G6:G56)</f>
        <v>186</v>
      </c>
      <c r="H57" s="8">
        <f>SUM(H6:H55)</f>
        <v>183</v>
      </c>
      <c r="I57" s="8">
        <f>SUM(I6:I55)</f>
        <v>176</v>
      </c>
      <c r="J57" s="8">
        <f>SUM(J6:J56)</f>
        <v>10</v>
      </c>
      <c r="K57" s="10">
        <f>SUM(K6:K56)</f>
        <v>318</v>
      </c>
      <c r="L57" s="21">
        <f>SUM(L6:L55)</f>
        <v>685683.78012749902</v>
      </c>
    </row>
    <row r="60" spans="1:12" x14ac:dyDescent="0.25">
      <c r="L60" s="12">
        <v>740126</v>
      </c>
    </row>
  </sheetData>
  <sortState ref="A6:L55">
    <sortCondition ref="A6:A55"/>
    <sortCondition ref="B6:B55"/>
    <sortCondition ref="C6:C55"/>
  </sortState>
  <pageMargins left="0.70866141732283472" right="0.70866141732283472" top="0.35433070866141736" bottom="0.35433070866141736" header="0.31496062992125984" footer="0.31496062992125984"/>
  <pageSetup paperSize="9" scale="5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0"/>
  <sheetViews>
    <sheetView workbookViewId="0">
      <selection activeCell="C27" sqref="C27"/>
    </sheetView>
  </sheetViews>
  <sheetFormatPr defaultRowHeight="15" x14ac:dyDescent="0.25"/>
  <cols>
    <col min="1" max="1" width="21" customWidth="1"/>
  </cols>
  <sheetData>
    <row r="3" spans="1:2" x14ac:dyDescent="0.25">
      <c r="A3" t="s">
        <v>52</v>
      </c>
    </row>
    <row r="4" spans="1:2" x14ac:dyDescent="0.25">
      <c r="A4" t="s">
        <v>53</v>
      </c>
      <c r="B4">
        <v>2778.4478388333446</v>
      </c>
    </row>
    <row r="5" spans="1:2" x14ac:dyDescent="0.25">
      <c r="A5" t="s">
        <v>54</v>
      </c>
      <c r="B5">
        <v>2495.6244884999978</v>
      </c>
    </row>
    <row r="6" spans="1:2" x14ac:dyDescent="0.25">
      <c r="A6" t="s">
        <v>55</v>
      </c>
      <c r="B6">
        <v>3795.2629256666551</v>
      </c>
    </row>
    <row r="7" spans="1:2" x14ac:dyDescent="0.25">
      <c r="A7" t="s">
        <v>56</v>
      </c>
      <c r="B7">
        <v>2329.4254958333404</v>
      </c>
    </row>
    <row r="8" spans="1:2" x14ac:dyDescent="0.25">
      <c r="A8" t="s">
        <v>57</v>
      </c>
      <c r="B8">
        <v>1141.4124388333294</v>
      </c>
    </row>
    <row r="11" spans="1:2" x14ac:dyDescent="0.25">
      <c r="A11" t="s">
        <v>58</v>
      </c>
    </row>
    <row r="12" spans="1:2" x14ac:dyDescent="0.25">
      <c r="A12" t="s">
        <v>54</v>
      </c>
      <c r="B12">
        <v>1045.8437513333338</v>
      </c>
    </row>
    <row r="13" spans="1:2" x14ac:dyDescent="0.25">
      <c r="A13" t="s">
        <v>55</v>
      </c>
      <c r="B13">
        <v>1729.2610573333295</v>
      </c>
    </row>
    <row r="14" spans="1:2" x14ac:dyDescent="0.25">
      <c r="A14" t="s">
        <v>56</v>
      </c>
      <c r="B14">
        <v>2101.6243398333318</v>
      </c>
    </row>
    <row r="15" spans="1:2" x14ac:dyDescent="0.25">
      <c r="A15" t="s">
        <v>57</v>
      </c>
      <c r="B15">
        <v>1628.8144748333361</v>
      </c>
    </row>
    <row r="18" spans="1:2" x14ac:dyDescent="0.25">
      <c r="A18" t="s">
        <v>59</v>
      </c>
    </row>
    <row r="19" spans="1:2" x14ac:dyDescent="0.25">
      <c r="A19" t="s">
        <v>56</v>
      </c>
      <c r="B19">
        <v>946.78788783332857</v>
      </c>
    </row>
    <row r="20" spans="1:2" x14ac:dyDescent="0.25">
      <c r="A20" t="s">
        <v>57</v>
      </c>
      <c r="B20">
        <v>888.85625400000208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Domande rimaste</vt:lpstr>
      <vt:lpstr>Posti assegnati</vt:lpstr>
      <vt:lpstr>COSTI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Castagnone</dc:creator>
  <cp:lastModifiedBy>Roberto Bernardi</cp:lastModifiedBy>
  <cp:lastPrinted>2014-11-27T13:26:01Z</cp:lastPrinted>
  <dcterms:created xsi:type="dcterms:W3CDTF">2014-11-20T16:41:22Z</dcterms:created>
  <dcterms:modified xsi:type="dcterms:W3CDTF">2014-11-27T15:30:13Z</dcterms:modified>
</cp:coreProperties>
</file>